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66" yWindow="210" windowWidth="12240" windowHeight="5565" activeTab="3"/>
  </bookViews>
  <sheets>
    <sheet name="Alapozó ism." sheetId="1" r:id="rId1"/>
    <sheet name="Közl" sheetId="2" r:id="rId2"/>
    <sheet name="Hadtáp" sheetId="3" r:id="rId3"/>
    <sheet name="Pc. gjmű" sheetId="4" r:id="rId4"/>
    <sheet name="Fegyv" sheetId="5" r:id="rId5"/>
    <sheet name="Pü" sheetId="6" r:id="rId6"/>
  </sheets>
  <externalReferences>
    <externalReference r:id="rId9"/>
  </externalReferences>
  <definedNames>
    <definedName name="_GoBack" localSheetId="1">'Közl'!$D$16</definedName>
    <definedName name="A83.2">#REF!</definedName>
    <definedName name="másol">#REF!</definedName>
    <definedName name="_xlnm.Print_Area" localSheetId="2">'Hadtáp'!$A$1:$AH$166</definedName>
    <definedName name="_xlnm.Print_Area" localSheetId="1">'Közl'!$A$1:$AH$166</definedName>
    <definedName name="_xlnm.Print_Area" localSheetId="5">'Pü'!$A$1:$AH$165</definedName>
  </definedNames>
  <calcPr fullCalcOnLoad="1"/>
</workbook>
</file>

<file path=xl/sharedStrings.xml><?xml version="1.0" encoding="utf-8"?>
<sst xmlns="http://schemas.openxmlformats.org/spreadsheetml/2006/main" count="3373" uniqueCount="572">
  <si>
    <t>TANÓRA-, KREDIT- ÉS VIZSGATERV</t>
  </si>
  <si>
    <t>Kódszám</t>
  </si>
  <si>
    <t>Tantárgy jellege</t>
  </si>
  <si>
    <t>Megnevezés</t>
  </si>
  <si>
    <t>Félév / szemeszter</t>
  </si>
  <si>
    <t>Összes tanóra (kontaktóra)</t>
  </si>
  <si>
    <t>kreditekhez rendelt  összes hallgatói munkaóra.</t>
  </si>
  <si>
    <t>Kredit</t>
  </si>
  <si>
    <t>összes tanórából</t>
  </si>
  <si>
    <t>K</t>
  </si>
  <si>
    <t>KV</t>
  </si>
  <si>
    <t>V</t>
  </si>
  <si>
    <t>1.</t>
  </si>
  <si>
    <t>2.</t>
  </si>
  <si>
    <t>3.</t>
  </si>
  <si>
    <t>4.</t>
  </si>
  <si>
    <t>5.</t>
  </si>
  <si>
    <t>6.</t>
  </si>
  <si>
    <t>7.</t>
  </si>
  <si>
    <t>Tanulmányi terület/tantárgy</t>
  </si>
  <si>
    <t>Számonkérés</t>
  </si>
  <si>
    <t xml:space="preserve">előadás </t>
  </si>
  <si>
    <t>gyakorlat</t>
  </si>
  <si>
    <t>Összes kredit</t>
  </si>
  <si>
    <t>Heti összes tanóra szám / összes tanóraszám</t>
  </si>
  <si>
    <t>Szakmai törzsanyag</t>
  </si>
  <si>
    <t xml:space="preserve">Differenciált szakmai anyag </t>
  </si>
  <si>
    <t xml:space="preserve">MINDÖSSZESEN HETI TANÓRASZÁM </t>
  </si>
  <si>
    <t>MINDÖSSZESEN KREDIT</t>
  </si>
  <si>
    <t>Kreditet nem képező tantárgyak</t>
  </si>
  <si>
    <t xml:space="preserve"> ÖSSZESÍTŐ</t>
  </si>
  <si>
    <t>Főbb tanulmányi területek kreditjeinek %-os megoszlása</t>
  </si>
  <si>
    <t>Differenciált szakmai anyag</t>
  </si>
  <si>
    <t>össz:</t>
  </si>
  <si>
    <t>Félévközi számonkérés</t>
  </si>
  <si>
    <t>Gyakorlati jegy</t>
  </si>
  <si>
    <t>Vizsga (Kollokvium)</t>
  </si>
  <si>
    <t>Szigorlat</t>
  </si>
  <si>
    <t xml:space="preserve">  Kritérium követelmények:</t>
  </si>
  <si>
    <t>Szabadon választható tantárgyak</t>
  </si>
  <si>
    <t>kódszám</t>
  </si>
  <si>
    <t>jelleg</t>
  </si>
  <si>
    <t>Tantárgy neve</t>
  </si>
  <si>
    <t>teljes idejű képzés , nappali képzés munkarendje szerint tanuló hallgatók részére</t>
  </si>
  <si>
    <t>Heti tanóra szám</t>
  </si>
  <si>
    <t>A</t>
  </si>
  <si>
    <t>Számonkérés formája / félév / szemeszter</t>
  </si>
  <si>
    <t>kislétszámú előadás</t>
  </si>
  <si>
    <t>F</t>
  </si>
  <si>
    <t>Záróvizsga</t>
  </si>
  <si>
    <t>Idegen nyelv</t>
  </si>
  <si>
    <t>Tantárgyfelelős</t>
  </si>
  <si>
    <t>Anyagtudomány</t>
  </si>
  <si>
    <t>8.</t>
  </si>
  <si>
    <t>Csomagolástechnika</t>
  </si>
  <si>
    <t>Katonai szállítások alapjai</t>
  </si>
  <si>
    <t>Logisztikai szaktechnikai eszközök</t>
  </si>
  <si>
    <t>Üzemfenntartás</t>
  </si>
  <si>
    <t>Kötelező törzsanyag</t>
  </si>
  <si>
    <t>Kötelezően választható törzsanyag</t>
  </si>
  <si>
    <t>Közlekedési technika</t>
  </si>
  <si>
    <t>Alapozó ismeretek</t>
  </si>
  <si>
    <t>Katonai alapismeretek</t>
  </si>
  <si>
    <t>1.a</t>
  </si>
  <si>
    <t>1.b</t>
  </si>
  <si>
    <t>1.c</t>
  </si>
  <si>
    <t>2.a</t>
  </si>
  <si>
    <t>2.b</t>
  </si>
  <si>
    <t>Közszolgálati alapismeretek</t>
  </si>
  <si>
    <t>Természettudományi és társadalomtudományi ismeretek</t>
  </si>
  <si>
    <t>Hadtörténelem</t>
  </si>
  <si>
    <t>Katonai közlekedési informatika</t>
  </si>
  <si>
    <t>Logisztikai támogatás alapjai</t>
  </si>
  <si>
    <t>Szállítási technológiák</t>
  </si>
  <si>
    <t>Védelemgazdaságtan és gazdasági biztonság</t>
  </si>
  <si>
    <t>Békefenntartói ismeretek</t>
  </si>
  <si>
    <t>Logisztikai szakkiképzés módszertana</t>
  </si>
  <si>
    <t>Lövész zászlóalj műveleteinek logisztikai támogatása II</t>
  </si>
  <si>
    <t>Lövészdandár logisztikai támogatásának alapjai</t>
  </si>
  <si>
    <t>Tiszti értékrend</t>
  </si>
  <si>
    <t>Statisztika alapjai</t>
  </si>
  <si>
    <t>Katonai közlekedés üzemtana</t>
  </si>
  <si>
    <t>Költségvetési számvitel</t>
  </si>
  <si>
    <t>Pénzügyi gazdasági elemzés</t>
  </si>
  <si>
    <t>Hadtáp szakharcászat I.</t>
  </si>
  <si>
    <t>Hadtáp szakharcászat II.</t>
  </si>
  <si>
    <t>Katonai ellátás- és szolgáltatásmenedzsment</t>
  </si>
  <si>
    <t>Hadtáp szakellenőrzés</t>
  </si>
  <si>
    <t>Hadtáp szaktechnikai eszközök</t>
  </si>
  <si>
    <t>Hadtáp anyagismeret és gyártástechnológia</t>
  </si>
  <si>
    <t>Ruházati ellátás</t>
  </si>
  <si>
    <t>Üzemanyag ellátás</t>
  </si>
  <si>
    <t>Élelmezési ellátás</t>
  </si>
  <si>
    <t>Katonai logisztikai informatikai modulok</t>
  </si>
  <si>
    <t>Ellátó alegységek vezetése</t>
  </si>
  <si>
    <t>Haditechnikai eszközök anyagismerete</t>
  </si>
  <si>
    <t>Műhelytechnológiák</t>
  </si>
  <si>
    <t>Fegyverzettechnikai rendszerek I.</t>
  </si>
  <si>
    <t>Fegyverzettechnikai rendszerek II.</t>
  </si>
  <si>
    <t>Fegyverzettechnikai rendszerek III.</t>
  </si>
  <si>
    <t>Katonai műveletek fegyverzettechnikai biztosítása I.</t>
  </si>
  <si>
    <t>Fegyverzettechnikai eszközök üzembentartása I.</t>
  </si>
  <si>
    <t>Fegyverzettechnikai rendszerek IV.</t>
  </si>
  <si>
    <t>Szakalegységek vezetése</t>
  </si>
  <si>
    <t>Javító szakalegységek vezetése</t>
  </si>
  <si>
    <t>Rendszerben tartás I.</t>
  </si>
  <si>
    <t>Belsőégésű motorok</t>
  </si>
  <si>
    <t>Járművek szerkezete I.</t>
  </si>
  <si>
    <t>Üzemanyag ellátó rendszerek</t>
  </si>
  <si>
    <t>Rendszerben tartás II.</t>
  </si>
  <si>
    <t>Járművek szerkezete II.</t>
  </si>
  <si>
    <t>Anyagmozgatás-raktározás</t>
  </si>
  <si>
    <t>Prof. Dr. Turcsányi Károly</t>
  </si>
  <si>
    <t>Dr. Pohl Árpád</t>
  </si>
  <si>
    <t>Dr. Gyarmati József</t>
  </si>
  <si>
    <t>Dr. Boldizsár Gábor</t>
  </si>
  <si>
    <t>Dr. Für Gáspár</t>
  </si>
  <si>
    <t>Prof. Dr. Báthy Sándor</t>
  </si>
  <si>
    <t>Prof. Dr. Kende György</t>
  </si>
  <si>
    <t>Kiss László</t>
  </si>
  <si>
    <t>Dr. habil Kiss Zoltán László</t>
  </si>
  <si>
    <t>Béketámogató műveletek logisztikai támogatása</t>
  </si>
  <si>
    <t>Döntéselőkészítési módszerek</t>
  </si>
  <si>
    <t>G</t>
  </si>
  <si>
    <t>Választható ismeret  KÖ II.</t>
  </si>
  <si>
    <t>Választható ismeret KÖ III.</t>
  </si>
  <si>
    <t>Választható ismeret KÖ IV.</t>
  </si>
  <si>
    <t>Választható ismeret KÖ V.</t>
  </si>
  <si>
    <t>Választható ismeret KÖ VI.</t>
  </si>
  <si>
    <t>Szállító alegységek vezetése II.</t>
  </si>
  <si>
    <t>Katonai szállításszervezés II.</t>
  </si>
  <si>
    <t>Szállító alegységek vezetése I.</t>
  </si>
  <si>
    <t>Katonai szállításszervezés I.</t>
  </si>
  <si>
    <t>Közlekedési-szállító alegységek műveleti alkalmazása I.</t>
  </si>
  <si>
    <t>Katonai szállító járművek II.</t>
  </si>
  <si>
    <t>Katonai szállító járművek I.</t>
  </si>
  <si>
    <t>Műszaki alapismeretek II.</t>
  </si>
  <si>
    <t>Lövész zászlóalj műveleteinek logisztikai támogatása I.</t>
  </si>
  <si>
    <t>Műszaki alapismeretek I.</t>
  </si>
  <si>
    <t>Mechanika II.</t>
  </si>
  <si>
    <t>Közgazdaságtan II.</t>
  </si>
  <si>
    <t>Mechanika I.</t>
  </si>
  <si>
    <t>Közgazdaságtan I.</t>
  </si>
  <si>
    <t>Közlekedésbiztonság</t>
  </si>
  <si>
    <t>Közlekedéspolitika</t>
  </si>
  <si>
    <t>Szállítmányozás</t>
  </si>
  <si>
    <t>Hő- és áramlástani rendszerek I.</t>
  </si>
  <si>
    <t>Hő- és áramlástani rendszerek II.</t>
  </si>
  <si>
    <t>Választható ismeret II. HT</t>
  </si>
  <si>
    <t>Választható ismeret III. HT</t>
  </si>
  <si>
    <t>Választható ismeret IV. HT</t>
  </si>
  <si>
    <t>Tamás András</t>
  </si>
  <si>
    <t>Választható ismeret V. HT</t>
  </si>
  <si>
    <t>Harcjármű fedélzeti rendszerek</t>
  </si>
  <si>
    <t>Harcjármű vezetés</t>
  </si>
  <si>
    <t>Gépjármű villamos berendezések</t>
  </si>
  <si>
    <t>Gépjármű diagnosztika</t>
  </si>
  <si>
    <t>Optika</t>
  </si>
  <si>
    <t>Lőszer anyagismeret</t>
  </si>
  <si>
    <t>Méréstechnika</t>
  </si>
  <si>
    <t>Számvitel alapjai</t>
  </si>
  <si>
    <t>Pénzügyi alapismeretek</t>
  </si>
  <si>
    <t>Katonai erőforrás- és környezetgazdaságtan</t>
  </si>
  <si>
    <t>Válaszható ismeret GA II.</t>
  </si>
  <si>
    <t>Válaszható ismeret GA III.</t>
  </si>
  <si>
    <t>Válaszható ismeret GA IV.</t>
  </si>
  <si>
    <t>Válaszható ismeret GA V.</t>
  </si>
  <si>
    <t>Válaszható ismeret GA VI.</t>
  </si>
  <si>
    <t>Közbeszerzés</t>
  </si>
  <si>
    <t>Gazdaságpolitika és az államháztartás nagy újraelosztó-rendszerei</t>
  </si>
  <si>
    <t>Gazdaságstatisztika</t>
  </si>
  <si>
    <t>Általános szociológia</t>
  </si>
  <si>
    <t>Nemzetbiztonsági tanulmányok</t>
  </si>
  <si>
    <t>Közpénzügyek és államháztartástan</t>
  </si>
  <si>
    <t>Hadelmélet és katonai műveletek</t>
  </si>
  <si>
    <t>Alkotmányjog</t>
  </si>
  <si>
    <t>Közszolgálati logisztika</t>
  </si>
  <si>
    <t>Rendészet elmélete és a rendészeti eszközrendszer</t>
  </si>
  <si>
    <t>Közszolgálati életpályák</t>
  </si>
  <si>
    <t>Közös közszolgálati gyakorlat</t>
  </si>
  <si>
    <t>Vezetés- és szervezés elmélet</t>
  </si>
  <si>
    <t>Dr. habil. Kovács Gábor</t>
  </si>
  <si>
    <t>Közigazgatási funkciók és működés</t>
  </si>
  <si>
    <t>Dr. Temesi István</t>
  </si>
  <si>
    <t>Prof. Dr. Szendy István</t>
  </si>
  <si>
    <t>Biztonsági tanulmányok</t>
  </si>
  <si>
    <t>Prof. Dr. Gazdag Ferenc</t>
  </si>
  <si>
    <t>Dr. habil. Balla Zoltán</t>
  </si>
  <si>
    <t>Az állam szervezete</t>
  </si>
  <si>
    <t>Katasztrófavédelmi igazgatás</t>
  </si>
  <si>
    <t>Katonai vezetői alapismeretek</t>
  </si>
  <si>
    <t>Közlekedési folyamatok szabályozási rendszere I.</t>
  </si>
  <si>
    <t>Közlekedési folyamatok szabályozási rendszere II.</t>
  </si>
  <si>
    <t>Közlekedési folyamatok szabályozási rendszere III.</t>
  </si>
  <si>
    <t>B</t>
  </si>
  <si>
    <t>Beszámoló</t>
  </si>
  <si>
    <t>Térképészeti ismeretek</t>
  </si>
  <si>
    <t>Szakmai gyakorlat I.</t>
  </si>
  <si>
    <t>2 hét</t>
  </si>
  <si>
    <t>Szakmai gyakorlat II.</t>
  </si>
  <si>
    <t>Szakmai gyakorlat III.</t>
  </si>
  <si>
    <t>4 hét</t>
  </si>
  <si>
    <t>Kötelező szakmai törzsanyag</t>
  </si>
  <si>
    <t>F+G+V+S+B</t>
  </si>
  <si>
    <t>Közlekedési szolgálat története</t>
  </si>
  <si>
    <t>Közlekedési infrastruktúra</t>
  </si>
  <si>
    <t>Nemzetközi katonai szállítások</t>
  </si>
  <si>
    <r>
      <t xml:space="preserve">I  S  M  E  R  E  T  E  K     E  L  L  E  N  Ő  R  Z  É  S  E  </t>
    </r>
    <r>
      <rPr>
        <i/>
        <sz val="12"/>
        <rFont val="Arial"/>
        <family val="2"/>
      </rPr>
      <t>(kreditekhez rendelt tantárgyaknál)</t>
    </r>
  </si>
  <si>
    <t>Heti tanóraszám</t>
  </si>
  <si>
    <t xml:space="preserve">- Az alapfokozat megszerzéséhez angol nyelvből államilag elismert középfokú (B2) komplex típusú katonai szakmai, vagy STANAG 6001. 2.2.2.2. nyelvvizsga szükséges. </t>
  </si>
  <si>
    <t>- szakmai gyakorlatok sikeres teljesítése</t>
  </si>
  <si>
    <t>Dr. Nagy Imre</t>
  </si>
  <si>
    <t>Dr. habil. Horváth Attila</t>
  </si>
  <si>
    <t>Matematika KLV I.</t>
  </si>
  <si>
    <t>Matematika KLV II.</t>
  </si>
  <si>
    <t>Ellátás történet</t>
  </si>
  <si>
    <t>Kötelezően választható szakmai törzsanyag</t>
  </si>
  <si>
    <t>Dr. Kaló József</t>
  </si>
  <si>
    <t>Katonai gazdálkodás KÖ</t>
  </si>
  <si>
    <t>K(Z)</t>
  </si>
  <si>
    <t>Katonai gazdálkodás GA</t>
  </si>
  <si>
    <t>Fegyverzeti és szakcsapat modul</t>
  </si>
  <si>
    <t>Szabályismereti modul</t>
  </si>
  <si>
    <t>Lövészeti felkészítés</t>
  </si>
  <si>
    <t>HKTSB01</t>
  </si>
  <si>
    <t>Bánszki Gábor</t>
  </si>
  <si>
    <t>CIMIC és PSYOPS műveletek</t>
  </si>
  <si>
    <t>Katonai tereptan I.</t>
  </si>
  <si>
    <t>Prof. Dr Horváth István</t>
  </si>
  <si>
    <t>Haditechnikai Szolgálat története</t>
  </si>
  <si>
    <t>Közlekedési rendszer védelmi felkészítése</t>
  </si>
  <si>
    <t>Választható ismeret HT I.</t>
  </si>
  <si>
    <t>Elhelyezési-, humán- és térképanyag ellátás</t>
  </si>
  <si>
    <t>Híradó és információs hadviselés alapjai</t>
  </si>
  <si>
    <t>Harcászat és katonai műveletek elmélete és gyakorlata I.</t>
  </si>
  <si>
    <t>Harcászat és katonai műveletek elmélete és gyakorlata II.</t>
  </si>
  <si>
    <t>HLHAB11</t>
  </si>
  <si>
    <t>HLHAB12</t>
  </si>
  <si>
    <t>HLHAB40</t>
  </si>
  <si>
    <t>HLHAB13</t>
  </si>
  <si>
    <t>HLHAB20</t>
  </si>
  <si>
    <t>HLHAB49</t>
  </si>
  <si>
    <t>HLHAB41</t>
  </si>
  <si>
    <t>HLHAB50</t>
  </si>
  <si>
    <t>HLHAB42</t>
  </si>
  <si>
    <t>HLHAB43</t>
  </si>
  <si>
    <t>HLHAB51</t>
  </si>
  <si>
    <t>HLHAB52</t>
  </si>
  <si>
    <t>HLHAB16</t>
  </si>
  <si>
    <t>HLHAB55</t>
  </si>
  <si>
    <t>HLHAB56</t>
  </si>
  <si>
    <t>HLHAB57</t>
  </si>
  <si>
    <t>HLHAB44</t>
  </si>
  <si>
    <t>HLHAB45</t>
  </si>
  <si>
    <t>HLHAB46</t>
  </si>
  <si>
    <t>HLHAB92</t>
  </si>
  <si>
    <t>HLHAB93</t>
  </si>
  <si>
    <t>HLHAB94</t>
  </si>
  <si>
    <t>HLHAB24</t>
  </si>
  <si>
    <t>HLHAB22</t>
  </si>
  <si>
    <t>HLHAB23</t>
  </si>
  <si>
    <t>HLHAB25</t>
  </si>
  <si>
    <t>HLHAB26</t>
  </si>
  <si>
    <t>HLHAB27</t>
  </si>
  <si>
    <t>HLHAB47</t>
  </si>
  <si>
    <t>HLHAB48</t>
  </si>
  <si>
    <t>HLHAB54</t>
  </si>
  <si>
    <t>HLKOB01</t>
  </si>
  <si>
    <t>HLKOB02</t>
  </si>
  <si>
    <t>HLKOB03</t>
  </si>
  <si>
    <t>HLKOB04</t>
  </si>
  <si>
    <t>HLKOB11</t>
  </si>
  <si>
    <t>HLKOB12</t>
  </si>
  <si>
    <t>HLKOB13</t>
  </si>
  <si>
    <t>HLKOB14</t>
  </si>
  <si>
    <t>HLKOB15</t>
  </si>
  <si>
    <t>HLKOB16</t>
  </si>
  <si>
    <t>HLKOB10</t>
  </si>
  <si>
    <t>HLKOB20</t>
  </si>
  <si>
    <t>HLKOB22</t>
  </si>
  <si>
    <t>HLKOB24</t>
  </si>
  <si>
    <t>HLKOB25</t>
  </si>
  <si>
    <t>HLKOB26</t>
  </si>
  <si>
    <t>HLKOB27</t>
  </si>
  <si>
    <t>HLKOB28</t>
  </si>
  <si>
    <t>HLHAB21</t>
  </si>
  <si>
    <t>HLHAB15</t>
  </si>
  <si>
    <t>HLHAB29</t>
  </si>
  <si>
    <t>HLHAB30</t>
  </si>
  <si>
    <t>HLKOB90</t>
  </si>
  <si>
    <t>HLKOB91</t>
  </si>
  <si>
    <t>HLKOB92</t>
  </si>
  <si>
    <t>HLKOB99</t>
  </si>
  <si>
    <t>HLHAB63</t>
  </si>
  <si>
    <t>HLHAB58</t>
  </si>
  <si>
    <t>HLKOB60</t>
  </si>
  <si>
    <t>HLKOB61</t>
  </si>
  <si>
    <t>HLKOB62</t>
  </si>
  <si>
    <t>HLKOB63</t>
  </si>
  <si>
    <t>HLKOB64</t>
  </si>
  <si>
    <t>HLKOB66</t>
  </si>
  <si>
    <t>HLKOB67</t>
  </si>
  <si>
    <t>HLKOB69</t>
  </si>
  <si>
    <t>HLKOB70</t>
  </si>
  <si>
    <t>Záróvizsga KÖ</t>
  </si>
  <si>
    <t>Szakmai gyakorlat I. KÖ</t>
  </si>
  <si>
    <t>Szakmai gyakorlat II. KÖ</t>
  </si>
  <si>
    <t>Szakmai gyakorlat III. KÖ</t>
  </si>
  <si>
    <t>KAL6B01</t>
  </si>
  <si>
    <t>NKEHT030105</t>
  </si>
  <si>
    <t>KAL6B02</t>
  </si>
  <si>
    <t>KBVAB03</t>
  </si>
  <si>
    <t>RRVTB01</t>
  </si>
  <si>
    <t>HHH1B01</t>
  </si>
  <si>
    <t>HGEOB006</t>
  </si>
  <si>
    <t>Katonai Testnevelés II.</t>
  </si>
  <si>
    <t>HKTSB02</t>
  </si>
  <si>
    <t>Katonai Testnevelés III.</t>
  </si>
  <si>
    <t>HKTSB03</t>
  </si>
  <si>
    <t>Katonai Testnevelés IV.</t>
  </si>
  <si>
    <t>HKTSB04</t>
  </si>
  <si>
    <t>Katonai Testnevelés V.</t>
  </si>
  <si>
    <t>HKTSB05</t>
  </si>
  <si>
    <t>Katonai Testnevelés VI.</t>
  </si>
  <si>
    <t>HKTSB06</t>
  </si>
  <si>
    <t>Katonai Testnevelés VII.</t>
  </si>
  <si>
    <t>HKTSB07</t>
  </si>
  <si>
    <t>Katonai Testnevelés VIII.</t>
  </si>
  <si>
    <t>HKTSB08</t>
  </si>
  <si>
    <t>HLMLB01</t>
  </si>
  <si>
    <t>HLHTB08</t>
  </si>
  <si>
    <t>HLHTB10</t>
  </si>
  <si>
    <t>HLHTB09</t>
  </si>
  <si>
    <t>HLHTB13</t>
  </si>
  <si>
    <t>HLHTB60</t>
  </si>
  <si>
    <t>HLHTB61</t>
  </si>
  <si>
    <t>HLHTB62</t>
  </si>
  <si>
    <t>HLHTB64</t>
  </si>
  <si>
    <t>HLHTB66</t>
  </si>
  <si>
    <t>HLHTB63</t>
  </si>
  <si>
    <t>HLHTB68</t>
  </si>
  <si>
    <t>HLHTB95</t>
  </si>
  <si>
    <t>HLHTB90</t>
  </si>
  <si>
    <t>HLHTB91</t>
  </si>
  <si>
    <t>HLHTB92</t>
  </si>
  <si>
    <t>HLHTB39</t>
  </si>
  <si>
    <t>HLHTB69</t>
  </si>
  <si>
    <t>HLHTB40</t>
  </si>
  <si>
    <t>HLHTB70</t>
  </si>
  <si>
    <t>HLHTB41</t>
  </si>
  <si>
    <t>HLHTB71</t>
  </si>
  <si>
    <t>HLHTB42</t>
  </si>
  <si>
    <t>HLHTB72</t>
  </si>
  <si>
    <t>HLHTB30</t>
  </si>
  <si>
    <t>HLHTB31</t>
  </si>
  <si>
    <t>HLHTB33</t>
  </si>
  <si>
    <t>HLHTB34</t>
  </si>
  <si>
    <t>HLHTB36</t>
  </si>
  <si>
    <t>HLHTB37</t>
  </si>
  <si>
    <t>HLHTB32</t>
  </si>
  <si>
    <t>HLHTB35</t>
  </si>
  <si>
    <t>HLHTB01</t>
  </si>
  <si>
    <t>HLHTB03</t>
  </si>
  <si>
    <t>HLHTB02</t>
  </si>
  <si>
    <t>HLHTB04</t>
  </si>
  <si>
    <t>HLHTB06</t>
  </si>
  <si>
    <t>HLHTB07</t>
  </si>
  <si>
    <t>HLHTB05</t>
  </si>
  <si>
    <t>HLHAB99</t>
  </si>
  <si>
    <t>H925B11</t>
  </si>
  <si>
    <t>H925B12</t>
  </si>
  <si>
    <t>HLHAB64</t>
  </si>
  <si>
    <t>HLKOB71</t>
  </si>
  <si>
    <t>HLKOB72</t>
  </si>
  <si>
    <t>Kritikus közlekedési infrastruktúrák védelme GA</t>
  </si>
  <si>
    <t>NATO kodifikációs rendszere GA</t>
  </si>
  <si>
    <t>Záróvizsga GA</t>
  </si>
  <si>
    <t>- Katonai vezetői ismeretek (szigorlat) sikeres teljesítése (Katonai testnevelés, Fegyverzeti és szakcsapat modul, Szabályismereti modul, Harcászati modul, Lövészeti felkészítés)</t>
  </si>
  <si>
    <t xml:space="preserve">KATONAI LOGISZTIKA  ALAPKÉPZÉSI SZAK </t>
  </si>
  <si>
    <t>Vállalati logisztika GA</t>
  </si>
  <si>
    <t>Világgazdaság rendszerének működési alapjai GA</t>
  </si>
  <si>
    <t>HLHAB70</t>
  </si>
  <si>
    <t>HHÍRB88</t>
  </si>
  <si>
    <t>VKMTB11</t>
  </si>
  <si>
    <t>RRVTB03</t>
  </si>
  <si>
    <t>H760B10</t>
  </si>
  <si>
    <t>NKEHKKVS101</t>
  </si>
  <si>
    <t>H760B08</t>
  </si>
  <si>
    <t>NKEHKKVS105</t>
  </si>
  <si>
    <t>Dr. Farkas Tibor</t>
  </si>
  <si>
    <t>Siposné Prof. Dr. Kecskeméthy Klára</t>
  </si>
  <si>
    <t>Dr. Vég Róbert</t>
  </si>
  <si>
    <t>Dr.Kiss Sándor</t>
  </si>
  <si>
    <t>Dr. Lakatos Péter</t>
  </si>
  <si>
    <t>Dr. Pap Andrea</t>
  </si>
  <si>
    <t>Dr. Taksás Balázs</t>
  </si>
  <si>
    <t>HÖSHM20</t>
  </si>
  <si>
    <t>HÖSHM21</t>
  </si>
  <si>
    <t>Általános politológia</t>
  </si>
  <si>
    <t>KTE1B01</t>
  </si>
  <si>
    <t>RARTB01</t>
  </si>
  <si>
    <t>KSJ4B01</t>
  </si>
  <si>
    <t>Dr. Hazafi Zoltán</t>
  </si>
  <si>
    <t>KPÜ2B01</t>
  </si>
  <si>
    <t>F(Z)</t>
  </si>
  <si>
    <t>M  I N D Ö S S Z E S E N</t>
  </si>
  <si>
    <t>HGEOB07</t>
  </si>
  <si>
    <t>HLHAB31</t>
  </si>
  <si>
    <t>Döntéselőkészítés matematikai alapjai</t>
  </si>
  <si>
    <t>H925B17</t>
  </si>
  <si>
    <t>Kocsiné Fábián Margit</t>
  </si>
  <si>
    <t>Valószínűségszámítás KLV</t>
  </si>
  <si>
    <t>H925B19</t>
  </si>
  <si>
    <t>Számítógépes vizualizáció és probléma megoldás</t>
  </si>
  <si>
    <t>H925B18</t>
  </si>
  <si>
    <t>Prof. Dr. Kiss Zoltán László</t>
  </si>
  <si>
    <t>KIJ6B01</t>
  </si>
  <si>
    <t>Dr. Fábos Róbert</t>
  </si>
  <si>
    <t>Prof. Em. Dr. Gazda Pál</t>
  </si>
  <si>
    <t xml:space="preserve"> Katonai közlekedési specializáció</t>
  </si>
  <si>
    <t xml:space="preserve"> Hadtáp specializáció</t>
  </si>
  <si>
    <t xml:space="preserve"> Haditechnikai specializáció (Páncélos és gépjárműtechnikai modul)</t>
  </si>
  <si>
    <t>Dr. Szászi Gábor</t>
  </si>
  <si>
    <t>HGEOB17</t>
  </si>
  <si>
    <t>Katonaföldrajz I.</t>
  </si>
  <si>
    <t>HLHAB14</t>
  </si>
  <si>
    <t>Katonaszociológia</t>
  </si>
  <si>
    <t>Világgazdaság rendszerének működési alapjai KÖ</t>
  </si>
  <si>
    <t>NATO kodifikációs rendszere KÖ</t>
  </si>
  <si>
    <t>Katonai logisztikai gazdálkodás I.</t>
  </si>
  <si>
    <t>Dr. Sári Gábor</t>
  </si>
  <si>
    <t xml:space="preserve"> Katonai pénzügyi specializáció</t>
  </si>
  <si>
    <t>Költségvetési számvitel I.</t>
  </si>
  <si>
    <t>Költségvetési számvitel II.</t>
  </si>
  <si>
    <t>Válaszható ismeret PÜ II.</t>
  </si>
  <si>
    <t>Válaszható ismeret PÜ III.</t>
  </si>
  <si>
    <t>Válaszható ismeret PÜ V.</t>
  </si>
  <si>
    <t>Válaszható ismeret PÜ VI.</t>
  </si>
  <si>
    <t>Katonai illetmények és járandóságok</t>
  </si>
  <si>
    <t>Katonai pénzügyi ellátás I.</t>
  </si>
  <si>
    <t>Pénzügyi-gazdasági ellenőrzés alapjai</t>
  </si>
  <si>
    <t>Államháztartási és katonai pénzügyi alapismeretek II.</t>
  </si>
  <si>
    <t>Katonai pénzügyi ellátás II.</t>
  </si>
  <si>
    <t>Az MH készenléti fokozatainak pénzügyi biztosítása</t>
  </si>
  <si>
    <t>Adózás</t>
  </si>
  <si>
    <t>Válaszható ismeret PÜ IV.</t>
  </si>
  <si>
    <t>Szakellenőrzés</t>
  </si>
  <si>
    <t>Költségvetési elemzés-ellenőrzés</t>
  </si>
  <si>
    <t>Katonai pénzügyi informatika</t>
  </si>
  <si>
    <t>Záróvizsga PÜ</t>
  </si>
  <si>
    <t>Vállalati pénzügyek I.</t>
  </si>
  <si>
    <t>Vállalati pénzügyek II.</t>
  </si>
  <si>
    <t>Társadalombiztosítás</t>
  </si>
  <si>
    <t>Győrfyné Dr. Kukoda Andrea</t>
  </si>
  <si>
    <t>Dr. Fülöp Katalin</t>
  </si>
  <si>
    <t>Derzsényi Attila</t>
  </si>
  <si>
    <t>Gazdasági- és pénzügyi jog alapjai</t>
  </si>
  <si>
    <t>HLHAB33</t>
  </si>
  <si>
    <t>HLHAB34</t>
  </si>
  <si>
    <t>HLHAB35</t>
  </si>
  <si>
    <t xml:space="preserve">HLHAB36 </t>
  </si>
  <si>
    <t>HLHAB37</t>
  </si>
  <si>
    <t>HLHAB38</t>
  </si>
  <si>
    <t>HLHAB39</t>
  </si>
  <si>
    <t>HLHAB71</t>
  </si>
  <si>
    <t>HLHAB72</t>
  </si>
  <si>
    <t>HLHAB73</t>
  </si>
  <si>
    <t>HLHAB74</t>
  </si>
  <si>
    <t>HLHAB76</t>
  </si>
  <si>
    <t>HLHAB78</t>
  </si>
  <si>
    <t>Dr. Tóth Bence</t>
  </si>
  <si>
    <t>Dr. Venekei József</t>
  </si>
  <si>
    <t>Dr. Balla Tibor</t>
  </si>
  <si>
    <t xml:space="preserve"> Haditechnikai specializáció (Fegyverzettechnikai modul)</t>
  </si>
  <si>
    <t>dr. Petruska Ferenc</t>
  </si>
  <si>
    <t>Dr. Dénes Kálmán</t>
  </si>
  <si>
    <t>Dr. Hajdú Ferenc</t>
  </si>
  <si>
    <t>Prof. Em. Dr. Turcsányi Károly</t>
  </si>
  <si>
    <t>Prof.Em. Dr. Turcsányi Károly</t>
  </si>
  <si>
    <t>Dr. Hegedűs Ernő</t>
  </si>
  <si>
    <t>Dr. Pál Gábor</t>
  </si>
  <si>
    <t>Prof. Dr. Halász Iván</t>
  </si>
  <si>
    <t>Dr. Téglási András</t>
  </si>
  <si>
    <t>Szakmai gyakorlat I. GA</t>
  </si>
  <si>
    <t>Szakmai gyakorlat II. GA</t>
  </si>
  <si>
    <t>Szakmai gyakorlat III. GA</t>
  </si>
  <si>
    <t>Szakmai gyakorlat I. PÜ</t>
  </si>
  <si>
    <t>Szakmai gyakorlat II. PÜ</t>
  </si>
  <si>
    <t>Szakmai gyakorlat III. PÜ</t>
  </si>
  <si>
    <t>HLHAB60</t>
  </si>
  <si>
    <t>Vállalati logisztika KÖ</t>
  </si>
  <si>
    <t>HLPÜB92</t>
  </si>
  <si>
    <t>HLPÜB93</t>
  </si>
  <si>
    <t>HLPÜB94</t>
  </si>
  <si>
    <t>HLPÜB99</t>
  </si>
  <si>
    <t>Szilágyi Örs Levente</t>
  </si>
  <si>
    <t>Harcászati modul</t>
  </si>
  <si>
    <t>H925B26</t>
  </si>
  <si>
    <t>Matematika előkészítő</t>
  </si>
  <si>
    <t>H925B13</t>
  </si>
  <si>
    <t>Mechanika matematikai alapjai</t>
  </si>
  <si>
    <t>Elsősegélynyújtás</t>
  </si>
  <si>
    <t>Dr. habil. Vass Gyula</t>
  </si>
  <si>
    <t>Dr. habil. Nyikos Györgyi</t>
  </si>
  <si>
    <t>Dr. habil. Resperger István</t>
  </si>
  <si>
    <t>HLKOB30</t>
  </si>
  <si>
    <t>Béketámogató műveletek közlekedési támogatása</t>
  </si>
  <si>
    <t>HLKOB73</t>
  </si>
  <si>
    <t>Katonai közlekedési informatikai rendszerek</t>
  </si>
  <si>
    <t>HLKOB74</t>
  </si>
  <si>
    <t>NATO logisztikai informatikai rendszerek</t>
  </si>
  <si>
    <t>Dr. Hutkai Zsuzsanna</t>
  </si>
  <si>
    <t>Dr. Gregóczky Etelka</t>
  </si>
  <si>
    <t>Dr. Szabó Ildikó</t>
  </si>
  <si>
    <t>HLHAB65</t>
  </si>
  <si>
    <t>Gazdálkodás és menedzsment</t>
  </si>
  <si>
    <t>HLHAB80</t>
  </si>
  <si>
    <t>Nemzetközi feladatok pénzügyi biztosítása</t>
  </si>
  <si>
    <t>HLHTB44</t>
  </si>
  <si>
    <t>Harcjármű típusismeret</t>
  </si>
  <si>
    <t>HLHTB45</t>
  </si>
  <si>
    <t>Béketámogató műveletek páncélos- és gépjárműtechnikai biztosítása</t>
  </si>
  <si>
    <t>Béketámogató műveletek fegyverzettechnikai biztosítása</t>
  </si>
  <si>
    <t>Dr. Bodoróczki János</t>
  </si>
  <si>
    <t>Érvényes: 2018/2019-as tanévtől felmenő rendszerben</t>
  </si>
  <si>
    <t>Machine Element Design</t>
  </si>
  <si>
    <t>HLKOB96</t>
  </si>
  <si>
    <t>Szakdolgozat KÖ</t>
  </si>
  <si>
    <t>Szakdolgozat GA</t>
  </si>
  <si>
    <t>Szakdolgozat PC</t>
  </si>
  <si>
    <t>Szakdolgozat FE</t>
  </si>
  <si>
    <t>Szakdolgozat PÜ</t>
  </si>
  <si>
    <t>HLHAB83</t>
  </si>
  <si>
    <t>HLHAB82</t>
  </si>
  <si>
    <t>HLHAB81</t>
  </si>
  <si>
    <t>HLPÜB95</t>
  </si>
  <si>
    <t>HLHAB95</t>
  </si>
  <si>
    <t>Közlekedési hálózatok KÖ</t>
  </si>
  <si>
    <t>HLKOB31</t>
  </si>
  <si>
    <t>Közlekedési-szállító alegységek műveleti alkalmazása II. KÖ</t>
  </si>
  <si>
    <t>HLKOB32</t>
  </si>
  <si>
    <t>HLKOB33</t>
  </si>
  <si>
    <t>Katonai szállításszervezés III. KÖ</t>
  </si>
  <si>
    <t>HLHTB16</t>
  </si>
  <si>
    <t>Műszaki kommunikáció H</t>
  </si>
  <si>
    <t>HLHTB17</t>
  </si>
  <si>
    <t>Gépelemek H</t>
  </si>
  <si>
    <t>HLHTB18</t>
  </si>
  <si>
    <t>Karbantartás és javítás szervezés H</t>
  </si>
  <si>
    <t>HLHTB46</t>
  </si>
  <si>
    <t>Katonai műveletek pc és gjműtechnikai biztosítása H</t>
  </si>
  <si>
    <t>HLHTB73</t>
  </si>
  <si>
    <t>Fegyverzettechnikai eszközök üzembentartása II. H</t>
  </si>
  <si>
    <t>HLHTB89</t>
  </si>
  <si>
    <t>HLHTB88</t>
  </si>
  <si>
    <t>Katonai testnevelés I.</t>
  </si>
  <si>
    <t>Bakos Csaba Attila</t>
  </si>
  <si>
    <t>Dr. Kálai Attila</t>
  </si>
  <si>
    <t>Dr. Boda Mihály</t>
  </si>
  <si>
    <t>HVKPB04_A</t>
  </si>
  <si>
    <t>NKNBB01</t>
  </si>
  <si>
    <t>VKMTB91</t>
  </si>
  <si>
    <t>Prof. Dr. Kóródi Gyula</t>
  </si>
  <si>
    <t>Liktor Emil</t>
  </si>
  <si>
    <t>Kritikus közlekedési infrastruktúrák védelme KÖ</t>
  </si>
  <si>
    <t>Államháztartási és katonai pénzügyi alapismeretek I.</t>
  </si>
  <si>
    <t>HGEOB31A</t>
  </si>
  <si>
    <t>HGEOB33A</t>
  </si>
  <si>
    <t>HGEOB30A</t>
  </si>
  <si>
    <t>HGEOB32A</t>
  </si>
  <si>
    <t>Nemes Antal</t>
  </si>
  <si>
    <t>HVKPB04A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</si>
</sst>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%"/>
    <numFmt numFmtId="176" formatCode="_-* #,##0.000\ _F_t_-;\-* #,##0.000\ _F_t_-;_-* &quot;-&quot;??\ _F_t_-;_-@_-"/>
    <numFmt numFmtId="177" formatCode="_-* #,##0.0\ _F_t_-;\-* #,##0.0\ _F_t_-;_-* &quot;-&quot;??\ _F_t_-;_-@_-"/>
    <numFmt numFmtId="178" formatCode="_-* #,##0\ _F_t_-;\-* #,##0\ _F_t_-;_-* &quot;-&quot;??\ _F_t_-;_-@_-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\k\ryy\d\i\t"/>
    <numFmt numFmtId="194" formatCode="0.000%"/>
    <numFmt numFmtId="195" formatCode="0.0000%"/>
    <numFmt numFmtId="196" formatCode="0.00000%"/>
    <numFmt numFmtId="197" formatCode="[$€-2]\ #\ ##,000_);[Red]\([$€-2]\ #\ ##,000\)"/>
    <numFmt numFmtId="198" formatCode="[$¥€-2]\ #\ ##,000_);[Red]\([$€-2]\ #\ ##,000\)"/>
  </numFmts>
  <fonts count="69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sz val="11"/>
      <name val="Arial CE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sz val="18"/>
      <name val="Arial CE"/>
      <family val="0"/>
    </font>
    <font>
      <b/>
      <sz val="16"/>
      <name val="Arial Narrow"/>
      <family val="2"/>
    </font>
    <font>
      <sz val="16"/>
      <name val="Arial CE"/>
      <family val="0"/>
    </font>
    <font>
      <b/>
      <sz val="14"/>
      <name val="Arial Narrow"/>
      <family val="2"/>
    </font>
    <font>
      <sz val="14"/>
      <name val="Arial CE"/>
      <family val="0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ck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thick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1" borderId="7" applyNumberFormat="0" applyFon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8" applyNumberFormat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6">
    <xf numFmtId="0" fontId="0" fillId="0" borderId="0" xfId="0" applyAlignment="1">
      <alignment/>
    </xf>
    <xf numFmtId="0" fontId="0" fillId="4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left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58" applyFont="1" applyFill="1" applyBorder="1" applyAlignment="1">
      <alignment horizontal="center"/>
      <protection/>
    </xf>
    <xf numFmtId="0" fontId="4" fillId="0" borderId="15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4" fillId="0" borderId="17" xfId="58" applyFont="1" applyFill="1" applyBorder="1" applyAlignment="1">
      <alignment horizontal="left" vertical="center"/>
      <protection/>
    </xf>
    <xf numFmtId="0" fontId="4" fillId="0" borderId="17" xfId="58" applyFont="1" applyFill="1" applyBorder="1">
      <alignment/>
      <protection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1" xfId="58" applyFont="1" applyFill="1" applyBorder="1" applyAlignment="1">
      <alignment horizont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58" applyFont="1" applyFill="1" applyBorder="1" applyAlignment="1">
      <alignment horizontal="center"/>
      <protection/>
    </xf>
    <xf numFmtId="1" fontId="4" fillId="4" borderId="13" xfId="58" applyNumberFormat="1" applyFont="1" applyFill="1" applyBorder="1" applyAlignment="1">
      <alignment horizontal="center"/>
      <protection/>
    </xf>
    <xf numFmtId="0" fontId="12" fillId="4" borderId="10" xfId="58" applyFont="1" applyFill="1" applyBorder="1" applyAlignment="1">
      <alignment horizontal="center" vertical="center"/>
      <protection/>
    </xf>
    <xf numFmtId="0" fontId="0" fillId="0" borderId="0" xfId="58" applyFont="1">
      <alignment/>
      <protection/>
    </xf>
    <xf numFmtId="0" fontId="12" fillId="4" borderId="24" xfId="58" applyFont="1" applyFill="1" applyBorder="1" applyAlignment="1">
      <alignment horizontal="center" vertical="center"/>
      <protection/>
    </xf>
    <xf numFmtId="0" fontId="12" fillId="4" borderId="25" xfId="58" applyFont="1" applyFill="1" applyBorder="1" applyAlignment="1">
      <alignment horizontal="center" vertical="center"/>
      <protection/>
    </xf>
    <xf numFmtId="0" fontId="12" fillId="4" borderId="26" xfId="58" applyFont="1" applyFill="1" applyBorder="1" applyAlignment="1">
      <alignment horizontal="center" vertical="center"/>
      <protection/>
    </xf>
    <xf numFmtId="0" fontId="12" fillId="4" borderId="27" xfId="58" applyFont="1" applyFill="1" applyBorder="1" applyAlignment="1">
      <alignment horizontal="center" vertical="center"/>
      <protection/>
    </xf>
    <xf numFmtId="0" fontId="12" fillId="4" borderId="28" xfId="58" applyFont="1" applyFill="1" applyBorder="1" applyAlignment="1">
      <alignment horizontal="center" vertical="center"/>
      <protection/>
    </xf>
    <xf numFmtId="0" fontId="12" fillId="4" borderId="29" xfId="58" applyFont="1" applyFill="1" applyBorder="1" applyAlignment="1">
      <alignment horizontal="center" vertical="center"/>
      <protection/>
    </xf>
    <xf numFmtId="0" fontId="14" fillId="4" borderId="30" xfId="58" applyFont="1" applyFill="1" applyBorder="1" applyAlignment="1">
      <alignment horizontal="center" textRotation="90" wrapText="1"/>
      <protection/>
    </xf>
    <xf numFmtId="0" fontId="14" fillId="4" borderId="31" xfId="58" applyFont="1" applyFill="1" applyBorder="1" applyAlignment="1">
      <alignment horizontal="center" textRotation="90"/>
      <protection/>
    </xf>
    <xf numFmtId="0" fontId="14" fillId="4" borderId="32" xfId="58" applyFont="1" applyFill="1" applyBorder="1" applyAlignment="1">
      <alignment horizontal="center" textRotation="90"/>
      <protection/>
    </xf>
    <xf numFmtId="0" fontId="14" fillId="4" borderId="33" xfId="58" applyFont="1" applyFill="1" applyBorder="1" applyAlignment="1">
      <alignment horizontal="center" textRotation="90"/>
      <protection/>
    </xf>
    <xf numFmtId="0" fontId="0" fillId="4" borderId="10" xfId="0" applyFont="1" applyFill="1" applyBorder="1" applyAlignment="1">
      <alignment horizontal="center" textRotation="90"/>
    </xf>
    <xf numFmtId="0" fontId="0" fillId="4" borderId="34" xfId="0" applyFont="1" applyFill="1" applyBorder="1" applyAlignment="1">
      <alignment horizontal="center" textRotation="90"/>
    </xf>
    <xf numFmtId="0" fontId="6" fillId="4" borderId="35" xfId="58" applyFont="1" applyFill="1" applyBorder="1" applyAlignment="1">
      <alignment horizontal="center"/>
      <protection/>
    </xf>
    <xf numFmtId="0" fontId="4" fillId="4" borderId="36" xfId="58" applyFont="1" applyFill="1" applyBorder="1">
      <alignment/>
      <protection/>
    </xf>
    <xf numFmtId="0" fontId="4" fillId="4" borderId="37" xfId="58" applyFont="1" applyFill="1" applyBorder="1">
      <alignment/>
      <protection/>
    </xf>
    <xf numFmtId="0" fontId="4" fillId="4" borderId="38" xfId="58" applyFont="1" applyFill="1" applyBorder="1">
      <alignment/>
      <protection/>
    </xf>
    <xf numFmtId="0" fontId="4" fillId="4" borderId="39" xfId="58" applyFont="1" applyFill="1" applyBorder="1">
      <alignment/>
      <protection/>
    </xf>
    <xf numFmtId="0" fontId="4" fillId="4" borderId="40" xfId="58" applyFont="1" applyFill="1" applyBorder="1">
      <alignment/>
      <protection/>
    </xf>
    <xf numFmtId="0" fontId="4" fillId="4" borderId="41" xfId="58" applyFont="1" applyFill="1" applyBorder="1">
      <alignment/>
      <protection/>
    </xf>
    <xf numFmtId="16" fontId="7" fillId="4" borderId="42" xfId="58" applyNumberFormat="1" applyFont="1" applyFill="1" applyBorder="1" applyAlignment="1">
      <alignment horizontal="center"/>
      <protection/>
    </xf>
    <xf numFmtId="0" fontId="6" fillId="4" borderId="43" xfId="58" applyFont="1" applyFill="1" applyBorder="1" applyAlignment="1">
      <alignment horizontal="center"/>
      <protection/>
    </xf>
    <xf numFmtId="0" fontId="6" fillId="4" borderId="44" xfId="58" applyFont="1" applyFill="1" applyBorder="1" applyAlignment="1">
      <alignment horizontal="center"/>
      <protection/>
    </xf>
    <xf numFmtId="0" fontId="4" fillId="4" borderId="45" xfId="58" applyFont="1" applyFill="1" applyBorder="1">
      <alignment/>
      <protection/>
    </xf>
    <xf numFmtId="0" fontId="4" fillId="4" borderId="21" xfId="58" applyFont="1" applyFill="1" applyBorder="1">
      <alignment/>
      <protection/>
    </xf>
    <xf numFmtId="0" fontId="4" fillId="4" borderId="46" xfId="58" applyFont="1" applyFill="1" applyBorder="1">
      <alignment/>
      <protection/>
    </xf>
    <xf numFmtId="0" fontId="4" fillId="4" borderId="23" xfId="58" applyFont="1" applyFill="1" applyBorder="1">
      <alignment/>
      <protection/>
    </xf>
    <xf numFmtId="0" fontId="4" fillId="4" borderId="20" xfId="58" applyFont="1" applyFill="1" applyBorder="1">
      <alignment/>
      <protection/>
    </xf>
    <xf numFmtId="0" fontId="4" fillId="4" borderId="45" xfId="58" applyFont="1" applyFill="1" applyBorder="1" applyAlignment="1">
      <alignment horizontal="right"/>
      <protection/>
    </xf>
    <xf numFmtId="0" fontId="4" fillId="0" borderId="22" xfId="58" applyFont="1" applyFill="1" applyBorder="1" applyAlignment="1">
      <alignment horizontal="center"/>
      <protection/>
    </xf>
    <xf numFmtId="0" fontId="4" fillId="0" borderId="20" xfId="58" applyFont="1" applyFill="1" applyBorder="1" applyAlignment="1">
      <alignment horizontal="center"/>
      <protection/>
    </xf>
    <xf numFmtId="0" fontId="4" fillId="0" borderId="46" xfId="58" applyFont="1" applyFill="1" applyBorder="1">
      <alignment/>
      <protection/>
    </xf>
    <xf numFmtId="0" fontId="4" fillId="4" borderId="12" xfId="58" applyFont="1" applyFill="1" applyBorder="1" applyAlignment="1">
      <alignment horizontal="center"/>
      <protection/>
    </xf>
    <xf numFmtId="1" fontId="4" fillId="4" borderId="11" xfId="58" applyNumberFormat="1" applyFont="1" applyFill="1" applyBorder="1" applyAlignment="1">
      <alignment horizontal="center"/>
      <protection/>
    </xf>
    <xf numFmtId="0" fontId="0" fillId="0" borderId="0" xfId="58" applyFont="1" applyFill="1">
      <alignment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17" xfId="58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/>
      <protection/>
    </xf>
    <xf numFmtId="0" fontId="4" fillId="0" borderId="11" xfId="58" applyFont="1" applyFill="1" applyBorder="1" applyAlignment="1">
      <alignment horizontal="center"/>
      <protection/>
    </xf>
    <xf numFmtId="0" fontId="15" fillId="4" borderId="48" xfId="58" applyFont="1" applyFill="1" applyBorder="1" applyAlignment="1">
      <alignment horizontal="left"/>
      <protection/>
    </xf>
    <xf numFmtId="0" fontId="4" fillId="4" borderId="30" xfId="58" applyFont="1" applyFill="1" applyBorder="1">
      <alignment/>
      <protection/>
    </xf>
    <xf numFmtId="0" fontId="6" fillId="4" borderId="32" xfId="58" applyFont="1" applyFill="1" applyBorder="1" applyAlignment="1">
      <alignment horizontal="center"/>
      <protection/>
    </xf>
    <xf numFmtId="0" fontId="6" fillId="4" borderId="28" xfId="58" applyFont="1" applyFill="1" applyBorder="1" applyAlignment="1">
      <alignment horizontal="center"/>
      <protection/>
    </xf>
    <xf numFmtId="1" fontId="6" fillId="4" borderId="49" xfId="58" applyNumberFormat="1" applyFont="1" applyFill="1" applyBorder="1" applyAlignment="1">
      <alignment horizontal="center"/>
      <protection/>
    </xf>
    <xf numFmtId="0" fontId="6" fillId="4" borderId="31" xfId="58" applyFont="1" applyFill="1" applyBorder="1" applyAlignment="1">
      <alignment horizontal="center"/>
      <protection/>
    </xf>
    <xf numFmtId="0" fontId="6" fillId="4" borderId="33" xfId="58" applyFont="1" applyFill="1" applyBorder="1" applyAlignment="1">
      <alignment horizontal="center"/>
      <protection/>
    </xf>
    <xf numFmtId="1" fontId="6" fillId="4" borderId="30" xfId="58" applyNumberFormat="1" applyFont="1" applyFill="1" applyBorder="1" applyAlignment="1">
      <alignment horizontal="center"/>
      <protection/>
    </xf>
    <xf numFmtId="0" fontId="4" fillId="4" borderId="33" xfId="58" applyFont="1" applyFill="1" applyBorder="1" applyAlignment="1">
      <alignment horizontal="center"/>
      <protection/>
    </xf>
    <xf numFmtId="0" fontId="6" fillId="4" borderId="29" xfId="58" applyFont="1" applyFill="1" applyBorder="1" applyAlignment="1">
      <alignment horizontal="center"/>
      <protection/>
    </xf>
    <xf numFmtId="0" fontId="6" fillId="4" borderId="49" xfId="58" applyFont="1" applyFill="1" applyBorder="1" applyAlignment="1">
      <alignment horizontal="center"/>
      <protection/>
    </xf>
    <xf numFmtId="1" fontId="6" fillId="4" borderId="31" xfId="58" applyNumberFormat="1" applyFont="1" applyFill="1" applyBorder="1" applyAlignment="1">
      <alignment horizontal="center"/>
      <protection/>
    </xf>
    <xf numFmtId="0" fontId="6" fillId="4" borderId="30" xfId="58" applyFont="1" applyFill="1" applyBorder="1" applyAlignment="1">
      <alignment horizontal="center"/>
      <protection/>
    </xf>
    <xf numFmtId="0" fontId="4" fillId="4" borderId="49" xfId="58" applyFont="1" applyFill="1" applyBorder="1" applyAlignment="1">
      <alignment horizontal="center"/>
      <protection/>
    </xf>
    <xf numFmtId="0" fontId="4" fillId="4" borderId="31" xfId="58" applyFont="1" applyFill="1" applyBorder="1" applyAlignment="1">
      <alignment horizontal="center"/>
      <protection/>
    </xf>
    <xf numFmtId="1" fontId="6" fillId="4" borderId="33" xfId="58" applyNumberFormat="1" applyFont="1" applyFill="1" applyBorder="1" applyAlignment="1">
      <alignment horizontal="center"/>
      <protection/>
    </xf>
    <xf numFmtId="0" fontId="4" fillId="4" borderId="29" xfId="58" applyFont="1" applyFill="1" applyBorder="1" applyAlignment="1">
      <alignment horizontal="center"/>
      <protection/>
    </xf>
    <xf numFmtId="0" fontId="4" fillId="4" borderId="32" xfId="58" applyFont="1" applyFill="1" applyBorder="1" applyAlignment="1">
      <alignment horizontal="center"/>
      <protection/>
    </xf>
    <xf numFmtId="0" fontId="4" fillId="4" borderId="45" xfId="58" applyFont="1" applyFill="1" applyBorder="1" applyAlignment="1">
      <alignment horizontal="center"/>
      <protection/>
    </xf>
    <xf numFmtId="0" fontId="4" fillId="4" borderId="21" xfId="58" applyFont="1" applyFill="1" applyBorder="1" applyAlignment="1">
      <alignment horizontal="center"/>
      <protection/>
    </xf>
    <xf numFmtId="0" fontId="4" fillId="4" borderId="46" xfId="58" applyFont="1" applyFill="1" applyBorder="1" applyAlignment="1">
      <alignment horizontal="center"/>
      <protection/>
    </xf>
    <xf numFmtId="0" fontId="4" fillId="4" borderId="23" xfId="58" applyFont="1" applyFill="1" applyBorder="1" applyAlignment="1">
      <alignment horizontal="center"/>
      <protection/>
    </xf>
    <xf numFmtId="0" fontId="4" fillId="4" borderId="20" xfId="58" applyFont="1" applyFill="1" applyBorder="1" applyAlignment="1">
      <alignment horizontal="center"/>
      <protection/>
    </xf>
    <xf numFmtId="0" fontId="4" fillId="0" borderId="50" xfId="58" applyFont="1" applyFill="1" applyBorder="1" applyAlignment="1">
      <alignment horizontal="center"/>
      <protection/>
    </xf>
    <xf numFmtId="0" fontId="4" fillId="0" borderId="18" xfId="58" applyFont="1" applyFill="1" applyBorder="1" applyAlignment="1">
      <alignment horizontal="center"/>
      <protection/>
    </xf>
    <xf numFmtId="0" fontId="4" fillId="0" borderId="51" xfId="58" applyFont="1" applyFill="1" applyBorder="1" applyAlignment="1">
      <alignment horizontal="center"/>
      <protection/>
    </xf>
    <xf numFmtId="0" fontId="4" fillId="0" borderId="52" xfId="58" applyFont="1" applyFill="1" applyBorder="1" applyAlignment="1">
      <alignment horizontal="center"/>
      <protection/>
    </xf>
    <xf numFmtId="0" fontId="4" fillId="0" borderId="53" xfId="58" applyFont="1" applyFill="1" applyBorder="1" applyAlignment="1">
      <alignment horizontal="center"/>
      <protection/>
    </xf>
    <xf numFmtId="0" fontId="4" fillId="0" borderId="54" xfId="58" applyFont="1" applyFill="1" applyBorder="1" applyAlignment="1">
      <alignment horizontal="center"/>
      <protection/>
    </xf>
    <xf numFmtId="0" fontId="4" fillId="0" borderId="50" xfId="0" applyFont="1" applyFill="1" applyBorder="1" applyAlignment="1">
      <alignment horizontal="center" vertical="center"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52" xfId="58" applyFont="1" applyFill="1" applyBorder="1" applyAlignment="1">
      <alignment horizontal="center" vertical="center"/>
      <protection/>
    </xf>
    <xf numFmtId="0" fontId="4" fillId="0" borderId="53" xfId="58" applyFont="1" applyFill="1" applyBorder="1" applyAlignment="1">
      <alignment horizontal="center" vertical="center"/>
      <protection/>
    </xf>
    <xf numFmtId="0" fontId="4" fillId="0" borderId="54" xfId="58" applyFont="1" applyFill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7" fillId="4" borderId="42" xfId="58" applyFont="1" applyFill="1" applyBorder="1" applyAlignment="1">
      <alignment horizontal="center"/>
      <protection/>
    </xf>
    <xf numFmtId="1" fontId="4" fillId="0" borderId="12" xfId="58" applyNumberFormat="1" applyFont="1" applyFill="1" applyBorder="1" applyAlignment="1">
      <alignment horizontal="center"/>
      <protection/>
    </xf>
    <xf numFmtId="0" fontId="4" fillId="0" borderId="47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 wrapText="1"/>
    </xf>
    <xf numFmtId="1" fontId="15" fillId="0" borderId="52" xfId="0" applyNumberFormat="1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4" fillId="0" borderId="17" xfId="58" applyNumberFormat="1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1" fontId="4" fillId="0" borderId="12" xfId="58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4" borderId="30" xfId="58" applyFont="1" applyFill="1" applyBorder="1" applyAlignment="1">
      <alignment horizontal="center"/>
      <protection/>
    </xf>
    <xf numFmtId="1" fontId="4" fillId="4" borderId="33" xfId="58" applyNumberFormat="1" applyFont="1" applyFill="1" applyBorder="1" applyAlignment="1">
      <alignment horizontal="center"/>
      <protection/>
    </xf>
    <xf numFmtId="1" fontId="6" fillId="4" borderId="32" xfId="58" applyNumberFormat="1" applyFont="1" applyFill="1" applyBorder="1" applyAlignment="1">
      <alignment horizontal="center"/>
      <protection/>
    </xf>
    <xf numFmtId="1" fontId="4" fillId="4" borderId="49" xfId="58" applyNumberFormat="1" applyFont="1" applyFill="1" applyBorder="1" applyAlignment="1">
      <alignment horizontal="center"/>
      <protection/>
    </xf>
    <xf numFmtId="0" fontId="7" fillId="4" borderId="58" xfId="58" applyFont="1" applyFill="1" applyBorder="1" applyAlignment="1">
      <alignment horizontal="center"/>
      <protection/>
    </xf>
    <xf numFmtId="0" fontId="4" fillId="4" borderId="15" xfId="58" applyFont="1" applyFill="1" applyBorder="1">
      <alignment/>
      <protection/>
    </xf>
    <xf numFmtId="0" fontId="6" fillId="4" borderId="14" xfId="58" applyFont="1" applyFill="1" applyBorder="1" applyAlignment="1">
      <alignment horizontal="center"/>
      <protection/>
    </xf>
    <xf numFmtId="0" fontId="4" fillId="4" borderId="13" xfId="58" applyFont="1" applyFill="1" applyBorder="1" applyAlignment="1">
      <alignment horizontal="center"/>
      <protection/>
    </xf>
    <xf numFmtId="0" fontId="4" fillId="4" borderId="11" xfId="58" applyFont="1" applyFill="1" applyBorder="1" applyAlignment="1">
      <alignment horizontal="center"/>
      <protection/>
    </xf>
    <xf numFmtId="0" fontId="4" fillId="4" borderId="15" xfId="58" applyFont="1" applyFill="1" applyBorder="1" applyAlignment="1">
      <alignment horizontal="center"/>
      <protection/>
    </xf>
    <xf numFmtId="0" fontId="4" fillId="4" borderId="17" xfId="58" applyFont="1" applyFill="1" applyBorder="1" applyAlignment="1">
      <alignment horizontal="center"/>
      <protection/>
    </xf>
    <xf numFmtId="0" fontId="4" fillId="4" borderId="50" xfId="58" applyFont="1" applyFill="1" applyBorder="1" applyAlignment="1">
      <alignment horizontal="center"/>
      <protection/>
    </xf>
    <xf numFmtId="0" fontId="4" fillId="0" borderId="4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59" xfId="0" applyFont="1" applyFill="1" applyBorder="1" applyAlignment="1">
      <alignment horizontal="left" vertical="center"/>
    </xf>
    <xf numFmtId="0" fontId="4" fillId="0" borderId="5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4" borderId="32" xfId="58" applyFont="1" applyFill="1" applyBorder="1" applyAlignment="1">
      <alignment horizontal="center"/>
      <protection/>
    </xf>
    <xf numFmtId="0" fontId="7" fillId="4" borderId="28" xfId="58" applyFont="1" applyFill="1" applyBorder="1" applyAlignment="1">
      <alignment horizontal="center"/>
      <protection/>
    </xf>
    <xf numFmtId="1" fontId="7" fillId="4" borderId="49" xfId="58" applyNumberFormat="1" applyFont="1" applyFill="1" applyBorder="1" applyAlignment="1">
      <alignment horizontal="center"/>
      <protection/>
    </xf>
    <xf numFmtId="1" fontId="7" fillId="4" borderId="30" xfId="58" applyNumberFormat="1" applyFont="1" applyFill="1" applyBorder="1" applyAlignment="1">
      <alignment horizontal="center"/>
      <protection/>
    </xf>
    <xf numFmtId="1" fontId="7" fillId="4" borderId="31" xfId="58" applyNumberFormat="1" applyFont="1" applyFill="1" applyBorder="1" applyAlignment="1">
      <alignment horizontal="center"/>
      <protection/>
    </xf>
    <xf numFmtId="1" fontId="7" fillId="4" borderId="32" xfId="58" applyNumberFormat="1" applyFont="1" applyFill="1" applyBorder="1" applyAlignment="1">
      <alignment horizontal="center"/>
      <protection/>
    </xf>
    <xf numFmtId="0" fontId="15" fillId="4" borderId="60" xfId="58" applyFont="1" applyFill="1" applyBorder="1" applyAlignment="1">
      <alignment horizontal="left"/>
      <protection/>
    </xf>
    <xf numFmtId="0" fontId="4" fillId="4" borderId="61" xfId="58" applyFont="1" applyFill="1" applyBorder="1">
      <alignment/>
      <protection/>
    </xf>
    <xf numFmtId="0" fontId="7" fillId="4" borderId="62" xfId="58" applyFont="1" applyFill="1" applyBorder="1" applyAlignment="1">
      <alignment horizontal="center"/>
      <protection/>
    </xf>
    <xf numFmtId="0" fontId="7" fillId="4" borderId="63" xfId="58" applyFont="1" applyFill="1" applyBorder="1" applyAlignment="1">
      <alignment horizontal="center"/>
      <protection/>
    </xf>
    <xf numFmtId="0" fontId="4" fillId="4" borderId="64" xfId="58" applyFont="1" applyFill="1" applyBorder="1" applyAlignment="1">
      <alignment horizontal="center"/>
      <protection/>
    </xf>
    <xf numFmtId="1" fontId="7" fillId="4" borderId="65" xfId="58" applyNumberFormat="1" applyFont="1" applyFill="1" applyBorder="1" applyAlignment="1">
      <alignment horizontal="center"/>
      <protection/>
    </xf>
    <xf numFmtId="0" fontId="4" fillId="4" borderId="66" xfId="58" applyFont="1" applyFill="1" applyBorder="1" applyAlignment="1">
      <alignment horizontal="center"/>
      <protection/>
    </xf>
    <xf numFmtId="0" fontId="4" fillId="4" borderId="67" xfId="58" applyFont="1" applyFill="1" applyBorder="1" applyAlignment="1">
      <alignment horizontal="center"/>
      <protection/>
    </xf>
    <xf numFmtId="0" fontId="4" fillId="4" borderId="61" xfId="58" applyFont="1" applyFill="1" applyBorder="1" applyAlignment="1">
      <alignment horizontal="center"/>
      <protection/>
    </xf>
    <xf numFmtId="0" fontId="4" fillId="4" borderId="62" xfId="58" applyFont="1" applyFill="1" applyBorder="1" applyAlignment="1">
      <alignment horizontal="center"/>
      <protection/>
    </xf>
    <xf numFmtId="0" fontId="4" fillId="4" borderId="65" xfId="58" applyFont="1" applyFill="1" applyBorder="1" applyAlignment="1">
      <alignment horizontal="center"/>
      <protection/>
    </xf>
    <xf numFmtId="1" fontId="7" fillId="4" borderId="66" xfId="58" applyNumberFormat="1" applyFont="1" applyFill="1" applyBorder="1" applyAlignment="1">
      <alignment horizontal="center"/>
      <protection/>
    </xf>
    <xf numFmtId="0" fontId="7" fillId="4" borderId="68" xfId="58" applyFont="1" applyFill="1" applyBorder="1" applyAlignment="1">
      <alignment horizontal="center"/>
      <protection/>
    </xf>
    <xf numFmtId="0" fontId="6" fillId="4" borderId="69" xfId="58" applyFont="1" applyFill="1" applyBorder="1" applyAlignment="1">
      <alignment horizontal="center"/>
      <protection/>
    </xf>
    <xf numFmtId="0" fontId="4" fillId="4" borderId="70" xfId="58" applyFont="1" applyFill="1" applyBorder="1" applyAlignment="1">
      <alignment horizontal="center"/>
      <protection/>
    </xf>
    <xf numFmtId="1" fontId="7" fillId="4" borderId="71" xfId="58" applyNumberFormat="1" applyFont="1" applyFill="1" applyBorder="1" applyAlignment="1">
      <alignment horizontal="center"/>
      <protection/>
    </xf>
    <xf numFmtId="0" fontId="4" fillId="4" borderId="72" xfId="58" applyFont="1" applyFill="1" applyBorder="1" applyAlignment="1">
      <alignment horizontal="center"/>
      <protection/>
    </xf>
    <xf numFmtId="0" fontId="4" fillId="4" borderId="73" xfId="58" applyFont="1" applyFill="1" applyBorder="1" applyAlignment="1">
      <alignment horizontal="center"/>
      <protection/>
    </xf>
    <xf numFmtId="0" fontId="4" fillId="4" borderId="74" xfId="58" applyFont="1" applyFill="1" applyBorder="1" applyAlignment="1">
      <alignment horizontal="center"/>
      <protection/>
    </xf>
    <xf numFmtId="1" fontId="7" fillId="0" borderId="69" xfId="58" applyNumberFormat="1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1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5" fillId="4" borderId="48" xfId="58" applyFont="1" applyFill="1" applyBorder="1" applyAlignment="1">
      <alignment horizontal="left" vertical="center" wrapText="1"/>
      <protection/>
    </xf>
    <xf numFmtId="0" fontId="15" fillId="4" borderId="30" xfId="58" applyFont="1" applyFill="1" applyBorder="1" applyAlignment="1">
      <alignment horizontal="center"/>
      <protection/>
    </xf>
    <xf numFmtId="1" fontId="4" fillId="4" borderId="30" xfId="58" applyNumberFormat="1" applyFont="1" applyFill="1" applyBorder="1" applyAlignment="1">
      <alignment horizontal="center"/>
      <protection/>
    </xf>
    <xf numFmtId="0" fontId="4" fillId="0" borderId="75" xfId="58" applyFont="1" applyFill="1" applyBorder="1">
      <alignment/>
      <protection/>
    </xf>
    <xf numFmtId="0" fontId="4" fillId="0" borderId="76" xfId="58" applyFont="1" applyFill="1" applyBorder="1">
      <alignment/>
      <protection/>
    </xf>
    <xf numFmtId="0" fontId="4" fillId="4" borderId="41" xfId="0" applyFont="1" applyFill="1" applyBorder="1" applyAlignment="1">
      <alignment/>
    </xf>
    <xf numFmtId="0" fontId="4" fillId="4" borderId="40" xfId="0" applyFont="1" applyFill="1" applyBorder="1" applyAlignment="1">
      <alignment/>
    </xf>
    <xf numFmtId="0" fontId="4" fillId="4" borderId="77" xfId="0" applyFont="1" applyFill="1" applyBorder="1" applyAlignment="1">
      <alignment/>
    </xf>
    <xf numFmtId="1" fontId="6" fillId="4" borderId="39" xfId="58" applyNumberFormat="1" applyFont="1" applyFill="1" applyBorder="1" applyAlignment="1">
      <alignment horizontal="center"/>
      <protection/>
    </xf>
    <xf numFmtId="1" fontId="6" fillId="4" borderId="37" xfId="58" applyNumberFormat="1" applyFont="1" applyFill="1" applyBorder="1" applyAlignment="1">
      <alignment horizontal="center"/>
      <protection/>
    </xf>
    <xf numFmtId="0" fontId="6" fillId="4" borderId="37" xfId="58" applyFont="1" applyFill="1" applyBorder="1">
      <alignment/>
      <protection/>
    </xf>
    <xf numFmtId="1" fontId="6" fillId="4" borderId="37" xfId="58" applyNumberFormat="1" applyFont="1" applyFill="1" applyBorder="1" applyAlignment="1">
      <alignment horizontal="right"/>
      <protection/>
    </xf>
    <xf numFmtId="0" fontId="6" fillId="4" borderId="38" xfId="58" applyFont="1" applyFill="1" applyBorder="1">
      <alignment/>
      <protection/>
    </xf>
    <xf numFmtId="0" fontId="6" fillId="4" borderId="21" xfId="58" applyFont="1" applyFill="1" applyBorder="1">
      <alignment/>
      <protection/>
    </xf>
    <xf numFmtId="0" fontId="6" fillId="4" borderId="78" xfId="58" applyFont="1" applyFill="1" applyBorder="1">
      <alignment/>
      <protection/>
    </xf>
    <xf numFmtId="0" fontId="4" fillId="4" borderId="50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79" xfId="0" applyFont="1" applyFill="1" applyBorder="1" applyAlignment="1">
      <alignment/>
    </xf>
    <xf numFmtId="1" fontId="6" fillId="4" borderId="23" xfId="58" applyNumberFormat="1" applyFont="1" applyFill="1" applyBorder="1" applyAlignment="1">
      <alignment horizontal="center"/>
      <protection/>
    </xf>
    <xf numFmtId="1" fontId="6" fillId="4" borderId="12" xfId="58" applyNumberFormat="1" applyFont="1" applyFill="1" applyBorder="1" applyAlignment="1">
      <alignment horizontal="center"/>
      <protection/>
    </xf>
    <xf numFmtId="0" fontId="6" fillId="4" borderId="12" xfId="58" applyFont="1" applyFill="1" applyBorder="1" applyAlignment="1">
      <alignment horizontal="center"/>
      <protection/>
    </xf>
    <xf numFmtId="0" fontId="6" fillId="4" borderId="12" xfId="58" applyFont="1" applyFill="1" applyBorder="1">
      <alignment/>
      <protection/>
    </xf>
    <xf numFmtId="1" fontId="6" fillId="4" borderId="12" xfId="58" applyNumberFormat="1" applyFont="1" applyFill="1" applyBorder="1" applyAlignment="1">
      <alignment horizontal="right"/>
      <protection/>
    </xf>
    <xf numFmtId="0" fontId="6" fillId="4" borderId="12" xfId="58" applyFont="1" applyFill="1" applyBorder="1" applyAlignment="1">
      <alignment horizontal="right"/>
      <protection/>
    </xf>
    <xf numFmtId="0" fontId="6" fillId="4" borderId="11" xfId="58" applyFont="1" applyFill="1" applyBorder="1">
      <alignment/>
      <protection/>
    </xf>
    <xf numFmtId="0" fontId="6" fillId="4" borderId="80" xfId="58" applyFont="1" applyFill="1" applyBorder="1">
      <alignment/>
      <protection/>
    </xf>
    <xf numFmtId="0" fontId="6" fillId="4" borderId="15" xfId="58" applyFont="1" applyFill="1" applyBorder="1" applyAlignment="1">
      <alignment horizontal="center"/>
      <protection/>
    </xf>
    <xf numFmtId="1" fontId="6" fillId="4" borderId="15" xfId="58" applyNumberFormat="1" applyFont="1" applyFill="1" applyBorder="1" applyAlignment="1">
      <alignment horizontal="center"/>
      <protection/>
    </xf>
    <xf numFmtId="0" fontId="16" fillId="0" borderId="0" xfId="58" applyFont="1">
      <alignment/>
      <protection/>
    </xf>
    <xf numFmtId="0" fontId="17" fillId="4" borderId="15" xfId="58" applyFont="1" applyFill="1" applyBorder="1" applyAlignment="1">
      <alignment horizontal="center"/>
      <protection/>
    </xf>
    <xf numFmtId="0" fontId="17" fillId="4" borderId="12" xfId="58" applyFont="1" applyFill="1" applyBorder="1" applyAlignment="1">
      <alignment horizontal="center"/>
      <protection/>
    </xf>
    <xf numFmtId="0" fontId="17" fillId="4" borderId="12" xfId="58" applyFont="1" applyFill="1" applyBorder="1">
      <alignment/>
      <protection/>
    </xf>
    <xf numFmtId="1" fontId="17" fillId="4" borderId="12" xfId="58" applyNumberFormat="1" applyFont="1" applyFill="1" applyBorder="1" applyAlignment="1">
      <alignment horizontal="right"/>
      <protection/>
    </xf>
    <xf numFmtId="0" fontId="18" fillId="4" borderId="11" xfId="58" applyFont="1" applyFill="1" applyBorder="1">
      <alignment/>
      <protection/>
    </xf>
    <xf numFmtId="0" fontId="18" fillId="4" borderId="12" xfId="58" applyFont="1" applyFill="1" applyBorder="1">
      <alignment/>
      <protection/>
    </xf>
    <xf numFmtId="0" fontId="18" fillId="4" borderId="80" xfId="58" applyFont="1" applyFill="1" applyBorder="1">
      <alignment/>
      <protection/>
    </xf>
    <xf numFmtId="0" fontId="4" fillId="4" borderId="81" xfId="0" applyFont="1" applyFill="1" applyBorder="1" applyAlignment="1">
      <alignment/>
    </xf>
    <xf numFmtId="0" fontId="4" fillId="4" borderId="82" xfId="0" applyFont="1" applyFill="1" applyBorder="1" applyAlignment="1">
      <alignment/>
    </xf>
    <xf numFmtId="0" fontId="4" fillId="4" borderId="83" xfId="0" applyFont="1" applyFill="1" applyBorder="1" applyAlignment="1">
      <alignment/>
    </xf>
    <xf numFmtId="1" fontId="6" fillId="4" borderId="84" xfId="58" applyNumberFormat="1" applyFont="1" applyFill="1" applyBorder="1" applyAlignment="1">
      <alignment horizontal="center"/>
      <protection/>
    </xf>
    <xf numFmtId="1" fontId="6" fillId="4" borderId="85" xfId="58" applyNumberFormat="1" applyFont="1" applyFill="1" applyBorder="1" applyAlignment="1">
      <alignment horizontal="center"/>
      <protection/>
    </xf>
    <xf numFmtId="0" fontId="6" fillId="4" borderId="85" xfId="58" applyFont="1" applyFill="1" applyBorder="1">
      <alignment/>
      <protection/>
    </xf>
    <xf numFmtId="1" fontId="6" fillId="4" borderId="85" xfId="58" applyNumberFormat="1" applyFont="1" applyFill="1" applyBorder="1" applyAlignment="1">
      <alignment horizontal="right"/>
      <protection/>
    </xf>
    <xf numFmtId="0" fontId="6" fillId="4" borderId="86" xfId="58" applyFont="1" applyFill="1" applyBorder="1">
      <alignment/>
      <protection/>
    </xf>
    <xf numFmtId="0" fontId="6" fillId="4" borderId="87" xfId="58" applyFont="1" applyFill="1" applyBorder="1">
      <alignment/>
      <protection/>
    </xf>
    <xf numFmtId="0" fontId="15" fillId="0" borderId="0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4" fillId="0" borderId="0" xfId="58" applyFont="1" applyFill="1" applyBorder="1">
      <alignment/>
      <protection/>
    </xf>
    <xf numFmtId="0" fontId="4" fillId="4" borderId="88" xfId="58" applyFont="1" applyFill="1" applyBorder="1">
      <alignment/>
      <protection/>
    </xf>
    <xf numFmtId="0" fontId="4" fillId="4" borderId="12" xfId="58" applyFont="1" applyFill="1" applyBorder="1" applyAlignment="1">
      <alignment horizontal="center" vertical="center"/>
      <protection/>
    </xf>
    <xf numFmtId="0" fontId="4" fillId="4" borderId="88" xfId="58" applyFont="1" applyFill="1" applyBorder="1" applyAlignment="1">
      <alignment horizontal="center"/>
      <protection/>
    </xf>
    <xf numFmtId="0" fontId="4" fillId="4" borderId="89" xfId="58" applyFont="1" applyFill="1" applyBorder="1" applyAlignment="1">
      <alignment horizontal="center"/>
      <protection/>
    </xf>
    <xf numFmtId="0" fontId="4" fillId="4" borderId="12" xfId="58" applyFont="1" applyFill="1" applyBorder="1">
      <alignment/>
      <protection/>
    </xf>
    <xf numFmtId="1" fontId="4" fillId="4" borderId="12" xfId="58" applyNumberFormat="1" applyFont="1" applyFill="1" applyBorder="1" applyAlignment="1">
      <alignment horizontal="center" vertical="center"/>
      <protection/>
    </xf>
    <xf numFmtId="0" fontId="4" fillId="4" borderId="90" xfId="58" applyFont="1" applyFill="1" applyBorder="1">
      <alignment/>
      <protection/>
    </xf>
    <xf numFmtId="0" fontId="4" fillId="4" borderId="91" xfId="58" applyFont="1" applyFill="1" applyBorder="1">
      <alignment/>
      <protection/>
    </xf>
    <xf numFmtId="0" fontId="4" fillId="4" borderId="75" xfId="58" applyFont="1" applyFill="1" applyBorder="1">
      <alignment/>
      <protection/>
    </xf>
    <xf numFmtId="0" fontId="4" fillId="4" borderId="75" xfId="58" applyFont="1" applyFill="1" applyBorder="1" applyAlignment="1">
      <alignment horizontal="center"/>
      <protection/>
    </xf>
    <xf numFmtId="0" fontId="4" fillId="4" borderId="92" xfId="58" applyFont="1" applyFill="1" applyBorder="1" applyAlignment="1">
      <alignment horizontal="center"/>
      <protection/>
    </xf>
    <xf numFmtId="0" fontId="4" fillId="4" borderId="91" xfId="58" applyFont="1" applyFill="1" applyBorder="1" applyAlignment="1">
      <alignment horizontal="center"/>
      <protection/>
    </xf>
    <xf numFmtId="0" fontId="4" fillId="0" borderId="0" xfId="59" applyFont="1" applyFill="1" applyBorder="1">
      <alignment/>
      <protection/>
    </xf>
    <xf numFmtId="0" fontId="15" fillId="0" borderId="0" xfId="59" applyFont="1" applyFill="1" applyBorder="1" applyAlignment="1">
      <alignment horizontal="left"/>
      <protection/>
    </xf>
    <xf numFmtId="0" fontId="20" fillId="0" borderId="0" xfId="59" applyFont="1" applyFill="1" applyBorder="1">
      <alignment/>
      <protection/>
    </xf>
    <xf numFmtId="0" fontId="15" fillId="0" borderId="76" xfId="59" applyFont="1" applyFill="1" applyBorder="1" applyAlignment="1">
      <alignment horizontal="left"/>
      <protection/>
    </xf>
    <xf numFmtId="0" fontId="20" fillId="0" borderId="76" xfId="59" applyFont="1" applyFill="1" applyBorder="1">
      <alignment/>
      <protection/>
    </xf>
    <xf numFmtId="0" fontId="0" fillId="0" borderId="0" xfId="58" applyFont="1" applyBorder="1">
      <alignment/>
      <protection/>
    </xf>
    <xf numFmtId="0" fontId="7" fillId="0" borderId="6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4" borderId="21" xfId="58" applyFont="1" applyFill="1" applyBorder="1" applyAlignment="1">
      <alignment horizontal="center" vertical="center"/>
      <protection/>
    </xf>
    <xf numFmtId="1" fontId="4" fillId="0" borderId="55" xfId="58" applyNumberFormat="1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horizontal="right"/>
      <protection/>
    </xf>
    <xf numFmtId="1" fontId="4" fillId="0" borderId="0" xfId="58" applyNumberFormat="1" applyFont="1" applyFill="1" applyBorder="1" applyAlignment="1">
      <alignment horizontal="right"/>
      <protection/>
    </xf>
    <xf numFmtId="0" fontId="14" fillId="4" borderId="12" xfId="0" applyFont="1" applyFill="1" applyBorder="1" applyAlignment="1">
      <alignment horizontal="center" vertical="center"/>
    </xf>
    <xf numFmtId="0" fontId="4" fillId="0" borderId="93" xfId="57" applyFont="1" applyFill="1" applyBorder="1" applyAlignment="1">
      <alignment horizontal="center"/>
      <protection/>
    </xf>
    <xf numFmtId="1" fontId="4" fillId="4" borderId="15" xfId="58" applyNumberFormat="1" applyFont="1" applyFill="1" applyBorder="1" applyAlignment="1">
      <alignment horizontal="center"/>
      <protection/>
    </xf>
    <xf numFmtId="1" fontId="4" fillId="4" borderId="12" xfId="58" applyNumberFormat="1" applyFont="1" applyFill="1" applyBorder="1" applyAlignment="1">
      <alignment horizontal="center"/>
      <protection/>
    </xf>
    <xf numFmtId="0" fontId="15" fillId="0" borderId="21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15" fillId="0" borderId="0" xfId="58" applyFont="1" applyFill="1" applyAlignment="1">
      <alignment horizontal="left"/>
      <protection/>
    </xf>
    <xf numFmtId="0" fontId="15" fillId="0" borderId="0" xfId="58" applyFont="1" applyAlignment="1">
      <alignment horizontal="left"/>
      <protection/>
    </xf>
    <xf numFmtId="0" fontId="6" fillId="4" borderId="38" xfId="58" applyFont="1" applyFill="1" applyBorder="1" applyAlignment="1">
      <alignment horizontal="center"/>
      <protection/>
    </xf>
    <xf numFmtId="0" fontId="6" fillId="4" borderId="11" xfId="58" applyFont="1" applyFill="1" applyBorder="1" applyAlignment="1">
      <alignment horizontal="center"/>
      <protection/>
    </xf>
    <xf numFmtId="0" fontId="17" fillId="4" borderId="11" xfId="58" applyFont="1" applyFill="1" applyBorder="1" applyAlignment="1">
      <alignment horizontal="center"/>
      <protection/>
    </xf>
    <xf numFmtId="1" fontId="6" fillId="4" borderId="21" xfId="58" applyNumberFormat="1" applyFont="1" applyFill="1" applyBorder="1" applyAlignment="1">
      <alignment horizontal="center"/>
      <protection/>
    </xf>
    <xf numFmtId="0" fontId="6" fillId="4" borderId="86" xfId="58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" fontId="7" fillId="4" borderId="92" xfId="58" applyNumberFormat="1" applyFont="1" applyFill="1" applyBorder="1" applyAlignment="1">
      <alignment horizontal="right"/>
      <protection/>
    </xf>
    <xf numFmtId="1" fontId="4" fillId="4" borderId="17" xfId="58" applyNumberFormat="1" applyFont="1" applyFill="1" applyBorder="1" applyAlignment="1">
      <alignment horizontal="center"/>
      <protection/>
    </xf>
    <xf numFmtId="0" fontId="4" fillId="0" borderId="63" xfId="58" applyFont="1" applyFill="1" applyBorder="1" applyAlignment="1">
      <alignment horizontal="center"/>
      <protection/>
    </xf>
    <xf numFmtId="0" fontId="20" fillId="0" borderId="89" xfId="59" applyFont="1" applyFill="1" applyBorder="1">
      <alignment/>
      <protection/>
    </xf>
    <xf numFmtId="0" fontId="4" fillId="4" borderId="19" xfId="58" applyFont="1" applyFill="1" applyBorder="1" applyAlignment="1">
      <alignment horizontal="center"/>
      <protection/>
    </xf>
    <xf numFmtId="0" fontId="6" fillId="4" borderId="41" xfId="58" applyFont="1" applyFill="1" applyBorder="1" applyAlignment="1">
      <alignment horizontal="center"/>
      <protection/>
    </xf>
    <xf numFmtId="0" fontId="15" fillId="4" borderId="94" xfId="58" applyFont="1" applyFill="1" applyBorder="1" applyAlignment="1">
      <alignment horizontal="center"/>
      <protection/>
    </xf>
    <xf numFmtId="0" fontId="6" fillId="4" borderId="37" xfId="58" applyFont="1" applyFill="1" applyBorder="1" applyAlignment="1">
      <alignment horizontal="center"/>
      <protection/>
    </xf>
    <xf numFmtId="0" fontId="4" fillId="4" borderId="37" xfId="58" applyFont="1" applyFill="1" applyBorder="1" applyAlignment="1">
      <alignment horizontal="center"/>
      <protection/>
    </xf>
    <xf numFmtId="0" fontId="6" fillId="4" borderId="40" xfId="58" applyFont="1" applyFill="1" applyBorder="1" applyAlignment="1">
      <alignment horizontal="center"/>
      <protection/>
    </xf>
    <xf numFmtId="0" fontId="4" fillId="0" borderId="9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15" fillId="4" borderId="95" xfId="58" applyFont="1" applyFill="1" applyBorder="1" applyAlignment="1">
      <alignment horizontal="left"/>
      <protection/>
    </xf>
    <xf numFmtId="0" fontId="4" fillId="4" borderId="33" xfId="58" applyFont="1" applyFill="1" applyBorder="1">
      <alignment/>
      <protection/>
    </xf>
    <xf numFmtId="1" fontId="6" fillId="4" borderId="49" xfId="58" applyNumberFormat="1" applyFont="1" applyFill="1" applyBorder="1" applyAlignment="1">
      <alignment/>
      <protection/>
    </xf>
    <xf numFmtId="1" fontId="6" fillId="4" borderId="31" xfId="58" applyNumberFormat="1" applyFont="1" applyFill="1" applyBorder="1" applyAlignment="1">
      <alignment/>
      <protection/>
    </xf>
    <xf numFmtId="1" fontId="6" fillId="4" borderId="32" xfId="58" applyNumberFormat="1" applyFont="1" applyFill="1" applyBorder="1" applyAlignment="1">
      <alignment/>
      <protection/>
    </xf>
    <xf numFmtId="0" fontId="4" fillId="4" borderId="49" xfId="58" applyFont="1" applyFill="1" applyBorder="1" applyAlignment="1">
      <alignment/>
      <protection/>
    </xf>
    <xf numFmtId="0" fontId="4" fillId="4" borderId="31" xfId="58" applyFont="1" applyFill="1" applyBorder="1" applyAlignment="1">
      <alignment/>
      <protection/>
    </xf>
    <xf numFmtId="0" fontId="4" fillId="4" borderId="32" xfId="58" applyFont="1" applyFill="1" applyBorder="1" applyAlignment="1">
      <alignment/>
      <protection/>
    </xf>
    <xf numFmtId="0" fontId="7" fillId="4" borderId="93" xfId="58" applyFont="1" applyFill="1" applyBorder="1" applyAlignment="1">
      <alignment horizontal="center"/>
      <protection/>
    </xf>
    <xf numFmtId="0" fontId="4" fillId="4" borderId="14" xfId="58" applyFont="1" applyFill="1" applyBorder="1" applyAlignment="1">
      <alignment/>
      <protection/>
    </xf>
    <xf numFmtId="0" fontId="4" fillId="4" borderId="21" xfId="58" applyFont="1" applyFill="1" applyBorder="1" applyAlignment="1">
      <alignment/>
      <protection/>
    </xf>
    <xf numFmtId="0" fontId="4" fillId="4" borderId="20" xfId="58" applyFont="1" applyFill="1" applyBorder="1" applyAlignment="1">
      <alignment/>
      <protection/>
    </xf>
    <xf numFmtId="0" fontId="4" fillId="0" borderId="96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97" xfId="0" applyFont="1" applyFill="1" applyBorder="1" applyAlignment="1">
      <alignment horizontal="left" vertical="center"/>
    </xf>
    <xf numFmtId="0" fontId="4" fillId="4" borderId="31" xfId="58" applyFont="1" applyFill="1" applyBorder="1">
      <alignment/>
      <protection/>
    </xf>
    <xf numFmtId="0" fontId="4" fillId="4" borderId="28" xfId="58" applyFont="1" applyFill="1" applyBorder="1">
      <alignment/>
      <protection/>
    </xf>
    <xf numFmtId="0" fontId="4" fillId="4" borderId="32" xfId="58" applyFont="1" applyFill="1" applyBorder="1">
      <alignment/>
      <protection/>
    </xf>
    <xf numFmtId="0" fontId="7" fillId="4" borderId="33" xfId="58" applyFont="1" applyFill="1" applyBorder="1" applyAlignment="1">
      <alignment horizontal="center"/>
      <protection/>
    </xf>
    <xf numFmtId="1" fontId="7" fillId="4" borderId="49" xfId="58" applyNumberFormat="1" applyFont="1" applyFill="1" applyBorder="1" applyAlignment="1">
      <alignment horizontal="right"/>
      <protection/>
    </xf>
    <xf numFmtId="1" fontId="7" fillId="4" borderId="31" xfId="58" applyNumberFormat="1" applyFont="1" applyFill="1" applyBorder="1" applyAlignment="1">
      <alignment horizontal="right"/>
      <protection/>
    </xf>
    <xf numFmtId="0" fontId="15" fillId="4" borderId="98" xfId="58" applyFont="1" applyFill="1" applyBorder="1" applyAlignment="1">
      <alignment horizontal="left"/>
      <protection/>
    </xf>
    <xf numFmtId="0" fontId="4" fillId="4" borderId="65" xfId="58" applyFont="1" applyFill="1" applyBorder="1">
      <alignment/>
      <protection/>
    </xf>
    <xf numFmtId="0" fontId="7" fillId="4" borderId="66" xfId="58" applyFont="1" applyFill="1" applyBorder="1" applyAlignment="1">
      <alignment horizontal="center"/>
      <protection/>
    </xf>
    <xf numFmtId="0" fontId="7" fillId="4" borderId="73" xfId="58" applyFont="1" applyFill="1" applyBorder="1" applyAlignment="1">
      <alignment horizontal="center"/>
      <protection/>
    </xf>
    <xf numFmtId="0" fontId="4" fillId="4" borderId="71" xfId="58" applyFont="1" applyFill="1" applyBorder="1">
      <alignment/>
      <protection/>
    </xf>
    <xf numFmtId="0" fontId="4" fillId="4" borderId="72" xfId="58" applyFont="1" applyFill="1" applyBorder="1">
      <alignment/>
      <protection/>
    </xf>
    <xf numFmtId="0" fontId="4" fillId="0" borderId="69" xfId="58" applyFont="1" applyFill="1" applyBorder="1">
      <alignment/>
      <protection/>
    </xf>
    <xf numFmtId="0" fontId="4" fillId="0" borderId="99" xfId="58" applyFont="1" applyFill="1" applyBorder="1">
      <alignment/>
      <protection/>
    </xf>
    <xf numFmtId="0" fontId="15" fillId="4" borderId="95" xfId="58" applyFont="1" applyFill="1" applyBorder="1" applyAlignment="1">
      <alignment horizontal="left" vertical="center" wrapText="1"/>
      <protection/>
    </xf>
    <xf numFmtId="0" fontId="15" fillId="4" borderId="31" xfId="58" applyFont="1" applyFill="1" applyBorder="1" applyAlignment="1">
      <alignment horizontal="center"/>
      <protection/>
    </xf>
    <xf numFmtId="0" fontId="4" fillId="0" borderId="100" xfId="58" applyFont="1" applyFill="1" applyBorder="1">
      <alignment/>
      <protection/>
    </xf>
    <xf numFmtId="0" fontId="6" fillId="4" borderId="101" xfId="58" applyFont="1" applyFill="1" applyBorder="1" applyAlignment="1">
      <alignment horizontal="right"/>
      <protection/>
    </xf>
    <xf numFmtId="1" fontId="4" fillId="4" borderId="101" xfId="58" applyNumberFormat="1" applyFont="1" applyFill="1" applyBorder="1" applyAlignment="1">
      <alignment horizontal="right"/>
      <protection/>
    </xf>
    <xf numFmtId="0" fontId="4" fillId="4" borderId="31" xfId="58" applyFont="1" applyFill="1" applyBorder="1" applyAlignment="1">
      <alignment horizontal="right"/>
      <protection/>
    </xf>
    <xf numFmtId="1" fontId="6" fillId="4" borderId="31" xfId="58" applyNumberFormat="1" applyFont="1" applyFill="1" applyBorder="1" applyAlignment="1">
      <alignment horizontal="right"/>
      <protection/>
    </xf>
    <xf numFmtId="0" fontId="4" fillId="4" borderId="11" xfId="58" applyFont="1" applyFill="1" applyBorder="1" applyAlignment="1">
      <alignment/>
      <protection/>
    </xf>
    <xf numFmtId="0" fontId="4" fillId="0" borderId="16" xfId="0" applyFont="1" applyBorder="1" applyAlignment="1">
      <alignment/>
    </xf>
    <xf numFmtId="1" fontId="7" fillId="4" borderId="65" xfId="58" applyNumberFormat="1" applyFont="1" applyFill="1" applyBorder="1" applyAlignment="1">
      <alignment horizontal="right"/>
      <protection/>
    </xf>
    <xf numFmtId="0" fontId="4" fillId="0" borderId="72" xfId="58" applyFont="1" applyFill="1" applyBorder="1">
      <alignment/>
      <protection/>
    </xf>
    <xf numFmtId="0" fontId="4" fillId="4" borderId="40" xfId="58" applyFont="1" applyFill="1" applyBorder="1" applyAlignment="1">
      <alignment horizontal="center"/>
      <protection/>
    </xf>
    <xf numFmtId="1" fontId="6" fillId="4" borderId="30" xfId="58" applyNumberFormat="1" applyFont="1" applyFill="1" applyBorder="1" applyAlignment="1">
      <alignment horizontal="right"/>
      <protection/>
    </xf>
    <xf numFmtId="1" fontId="6" fillId="4" borderId="32" xfId="58" applyNumberFormat="1" applyFont="1" applyFill="1" applyBorder="1" applyAlignment="1">
      <alignment horizontal="right"/>
      <protection/>
    </xf>
    <xf numFmtId="1" fontId="7" fillId="4" borderId="30" xfId="58" applyNumberFormat="1" applyFont="1" applyFill="1" applyBorder="1" applyAlignment="1">
      <alignment horizontal="right"/>
      <protection/>
    </xf>
    <xf numFmtId="0" fontId="4" fillId="0" borderId="12" xfId="58" applyFont="1" applyBorder="1">
      <alignment/>
      <protection/>
    </xf>
    <xf numFmtId="0" fontId="4" fillId="0" borderId="43" xfId="58" applyFont="1" applyFill="1" applyBorder="1" applyAlignment="1">
      <alignment horizontal="center"/>
      <protection/>
    </xf>
    <xf numFmtId="0" fontId="4" fillId="4" borderId="39" xfId="58" applyFont="1" applyFill="1" applyBorder="1" applyAlignment="1">
      <alignment horizontal="center"/>
      <protection/>
    </xf>
    <xf numFmtId="1" fontId="4" fillId="4" borderId="90" xfId="58" applyNumberFormat="1" applyFont="1" applyFill="1" applyBorder="1" applyAlignment="1">
      <alignment horizontal="center"/>
      <protection/>
    </xf>
    <xf numFmtId="1" fontId="4" fillId="4" borderId="19" xfId="58" applyNumberFormat="1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2" xfId="58" applyFont="1" applyFill="1" applyBorder="1" applyAlignment="1">
      <alignment horizontal="center"/>
      <protection/>
    </xf>
    <xf numFmtId="0" fontId="22" fillId="4" borderId="12" xfId="58" applyFont="1" applyFill="1" applyBorder="1">
      <alignment/>
      <protection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1" fontId="22" fillId="4" borderId="12" xfId="58" applyNumberFormat="1" applyFont="1" applyFill="1" applyBorder="1" applyAlignment="1">
      <alignment horizontal="right"/>
      <protection/>
    </xf>
    <xf numFmtId="0" fontId="22" fillId="0" borderId="0" xfId="58" applyFont="1" applyFill="1" applyBorder="1">
      <alignment/>
      <protection/>
    </xf>
    <xf numFmtId="0" fontId="22" fillId="0" borderId="21" xfId="58" applyFont="1" applyFill="1" applyBorder="1" applyAlignment="1">
      <alignment horizontal="center"/>
      <protection/>
    </xf>
    <xf numFmtId="1" fontId="22" fillId="4" borderId="21" xfId="58" applyNumberFormat="1" applyFont="1" applyFill="1" applyBorder="1" applyAlignment="1">
      <alignment horizontal="right"/>
      <protection/>
    </xf>
    <xf numFmtId="0" fontId="22" fillId="4" borderId="21" xfId="58" applyFont="1" applyFill="1" applyBorder="1">
      <alignment/>
      <protection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93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4" borderId="12" xfId="58" applyFont="1" applyFill="1" applyBorder="1" applyAlignment="1">
      <alignment horizontal="center"/>
      <protection/>
    </xf>
    <xf numFmtId="0" fontId="21" fillId="0" borderId="12" xfId="0" applyFont="1" applyBorder="1" applyAlignment="1">
      <alignment horizontal="center"/>
    </xf>
    <xf numFmtId="0" fontId="21" fillId="0" borderId="97" xfId="0" applyFont="1" applyFill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1" fontId="4" fillId="0" borderId="17" xfId="58" applyNumberFormat="1" applyFont="1" applyFill="1" applyBorder="1" applyAlignment="1">
      <alignment horizontal="center" vertical="center"/>
      <protection/>
    </xf>
    <xf numFmtId="1" fontId="4" fillId="0" borderId="15" xfId="58" applyNumberFormat="1" applyFont="1" applyFill="1" applyBorder="1" applyAlignment="1">
      <alignment horizontal="center"/>
      <protection/>
    </xf>
    <xf numFmtId="0" fontId="28" fillId="4" borderId="25" xfId="58" applyFont="1" applyFill="1" applyBorder="1" applyAlignment="1">
      <alignment horizontal="center" vertical="center"/>
      <protection/>
    </xf>
    <xf numFmtId="0" fontId="28" fillId="4" borderId="10" xfId="58" applyFont="1" applyFill="1" applyBorder="1" applyAlignment="1">
      <alignment horizontal="center" vertical="center"/>
      <protection/>
    </xf>
    <xf numFmtId="0" fontId="28" fillId="4" borderId="27" xfId="58" applyFont="1" applyFill="1" applyBorder="1" applyAlignment="1">
      <alignment horizontal="center" vertical="center"/>
      <protection/>
    </xf>
    <xf numFmtId="0" fontId="28" fillId="4" borderId="29" xfId="58" applyFont="1" applyFill="1" applyBorder="1" applyAlignment="1">
      <alignment horizontal="center" vertical="center"/>
      <protection/>
    </xf>
    <xf numFmtId="0" fontId="33" fillId="4" borderId="30" xfId="58" applyFont="1" applyFill="1" applyBorder="1" applyAlignment="1">
      <alignment horizontal="center" textRotation="90" wrapText="1"/>
      <protection/>
    </xf>
    <xf numFmtId="0" fontId="33" fillId="4" borderId="31" xfId="58" applyFont="1" applyFill="1" applyBorder="1" applyAlignment="1">
      <alignment horizontal="center" textRotation="90"/>
      <protection/>
    </xf>
    <xf numFmtId="0" fontId="33" fillId="4" borderId="32" xfId="58" applyFont="1" applyFill="1" applyBorder="1" applyAlignment="1">
      <alignment horizontal="center" textRotation="90"/>
      <protection/>
    </xf>
    <xf numFmtId="0" fontId="23" fillId="4" borderId="94" xfId="58" applyFont="1" applyFill="1" applyBorder="1" applyAlignment="1">
      <alignment horizontal="center"/>
      <protection/>
    </xf>
    <xf numFmtId="0" fontId="31" fillId="4" borderId="37" xfId="58" applyFont="1" applyFill="1" applyBorder="1" applyAlignment="1">
      <alignment horizontal="center"/>
      <protection/>
    </xf>
    <xf numFmtId="0" fontId="22" fillId="4" borderId="37" xfId="58" applyFont="1" applyFill="1" applyBorder="1">
      <alignment/>
      <protection/>
    </xf>
    <xf numFmtId="0" fontId="22" fillId="4" borderId="38" xfId="58" applyFont="1" applyFill="1" applyBorder="1">
      <alignment/>
      <protection/>
    </xf>
    <xf numFmtId="0" fontId="22" fillId="4" borderId="40" xfId="58" applyFont="1" applyFill="1" applyBorder="1">
      <alignment/>
      <protection/>
    </xf>
    <xf numFmtId="16" fontId="30" fillId="4" borderId="42" xfId="58" applyNumberFormat="1" applyFont="1" applyFill="1" applyBorder="1" applyAlignment="1">
      <alignment horizontal="center"/>
      <protection/>
    </xf>
    <xf numFmtId="0" fontId="31" fillId="4" borderId="23" xfId="58" applyFont="1" applyFill="1" applyBorder="1">
      <alignment/>
      <protection/>
    </xf>
    <xf numFmtId="0" fontId="31" fillId="4" borderId="20" xfId="58" applyFont="1" applyFill="1" applyBorder="1" applyAlignment="1">
      <alignment horizontal="center"/>
      <protection/>
    </xf>
    <xf numFmtId="0" fontId="31" fillId="4" borderId="43" xfId="58" applyFont="1" applyFill="1" applyBorder="1" applyAlignment="1">
      <alignment horizontal="center"/>
      <protection/>
    </xf>
    <xf numFmtId="0" fontId="22" fillId="4" borderId="45" xfId="58" applyFont="1" applyFill="1" applyBorder="1">
      <alignment/>
      <protection/>
    </xf>
    <xf numFmtId="0" fontId="22" fillId="4" borderId="46" xfId="58" applyFont="1" applyFill="1" applyBorder="1">
      <alignment/>
      <protection/>
    </xf>
    <xf numFmtId="0" fontId="22" fillId="4" borderId="23" xfId="58" applyFont="1" applyFill="1" applyBorder="1">
      <alignment/>
      <protection/>
    </xf>
    <xf numFmtId="0" fontId="22" fillId="4" borderId="20" xfId="58" applyFont="1" applyFill="1" applyBorder="1">
      <alignment/>
      <protection/>
    </xf>
    <xf numFmtId="0" fontId="22" fillId="0" borderId="20" xfId="58" applyFont="1" applyFill="1" applyBorder="1" applyAlignment="1">
      <alignment horizontal="center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3" fillId="4" borderId="48" xfId="58" applyFont="1" applyFill="1" applyBorder="1" applyAlignment="1">
      <alignment horizontal="left"/>
      <protection/>
    </xf>
    <xf numFmtId="0" fontId="22" fillId="4" borderId="30" xfId="58" applyFont="1" applyFill="1" applyBorder="1">
      <alignment/>
      <protection/>
    </xf>
    <xf numFmtId="0" fontId="31" fillId="4" borderId="32" xfId="58" applyFont="1" applyFill="1" applyBorder="1" applyAlignment="1">
      <alignment horizontal="center"/>
      <protection/>
    </xf>
    <xf numFmtId="1" fontId="31" fillId="4" borderId="49" xfId="58" applyNumberFormat="1" applyFont="1" applyFill="1" applyBorder="1" applyAlignment="1">
      <alignment horizontal="center"/>
      <protection/>
    </xf>
    <xf numFmtId="0" fontId="31" fillId="4" borderId="31" xfId="58" applyFont="1" applyFill="1" applyBorder="1" applyAlignment="1">
      <alignment horizontal="center"/>
      <protection/>
    </xf>
    <xf numFmtId="0" fontId="31" fillId="4" borderId="33" xfId="58" applyFont="1" applyFill="1" applyBorder="1" applyAlignment="1">
      <alignment horizontal="center"/>
      <protection/>
    </xf>
    <xf numFmtId="0" fontId="31" fillId="4" borderId="49" xfId="58" applyFont="1" applyFill="1" applyBorder="1" applyAlignment="1">
      <alignment horizontal="center"/>
      <protection/>
    </xf>
    <xf numFmtId="0" fontId="31" fillId="4" borderId="30" xfId="58" applyFont="1" applyFill="1" applyBorder="1" applyAlignment="1">
      <alignment horizontal="center"/>
      <protection/>
    </xf>
    <xf numFmtId="0" fontId="22" fillId="4" borderId="32" xfId="58" applyFont="1" applyFill="1" applyBorder="1" applyAlignment="1">
      <alignment horizontal="center"/>
      <protection/>
    </xf>
    <xf numFmtId="0" fontId="22" fillId="4" borderId="45" xfId="58" applyFont="1" applyFill="1" applyBorder="1" applyAlignment="1">
      <alignment horizontal="center"/>
      <protection/>
    </xf>
    <xf numFmtId="0" fontId="22" fillId="4" borderId="21" xfId="58" applyFont="1" applyFill="1" applyBorder="1" applyAlignment="1">
      <alignment horizontal="center"/>
      <protection/>
    </xf>
    <xf numFmtId="0" fontId="22" fillId="4" borderId="46" xfId="58" applyFont="1" applyFill="1" applyBorder="1" applyAlignment="1">
      <alignment horizontal="center"/>
      <protection/>
    </xf>
    <xf numFmtId="0" fontId="22" fillId="4" borderId="23" xfId="58" applyFont="1" applyFill="1" applyBorder="1" applyAlignment="1">
      <alignment horizontal="center"/>
      <protection/>
    </xf>
    <xf numFmtId="0" fontId="22" fillId="4" borderId="20" xfId="58" applyFont="1" applyFill="1" applyBorder="1" applyAlignment="1">
      <alignment horizontal="center"/>
      <protection/>
    </xf>
    <xf numFmtId="0" fontId="22" fillId="4" borderId="33" xfId="58" applyFont="1" applyFill="1" applyBorder="1" applyAlignment="1">
      <alignment horizontal="center"/>
      <protection/>
    </xf>
    <xf numFmtId="0" fontId="30" fillId="4" borderId="42" xfId="58" applyFont="1" applyFill="1" applyBorder="1" applyAlignment="1">
      <alignment horizontal="center"/>
      <protection/>
    </xf>
    <xf numFmtId="0" fontId="31" fillId="4" borderId="41" xfId="58" applyFont="1" applyFill="1" applyBorder="1" applyAlignment="1">
      <alignment horizontal="center"/>
      <protection/>
    </xf>
    <xf numFmtId="0" fontId="31" fillId="4" borderId="40" xfId="58" applyFont="1" applyFill="1" applyBorder="1" applyAlignment="1">
      <alignment horizontal="center"/>
      <protection/>
    </xf>
    <xf numFmtId="0" fontId="21" fillId="0" borderId="45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4" borderId="30" xfId="58" applyFont="1" applyFill="1" applyBorder="1" applyAlignment="1">
      <alignment horizontal="center"/>
      <protection/>
    </xf>
    <xf numFmtId="0" fontId="22" fillId="4" borderId="11" xfId="58" applyFont="1" applyFill="1" applyBorder="1" applyAlignment="1">
      <alignment horizontal="center"/>
      <protection/>
    </xf>
    <xf numFmtId="0" fontId="22" fillId="4" borderId="40" xfId="58" applyFont="1" applyFill="1" applyBorder="1" applyAlignment="1">
      <alignment horizontal="center"/>
      <protection/>
    </xf>
    <xf numFmtId="0" fontId="22" fillId="4" borderId="13" xfId="58" applyFont="1" applyFill="1" applyBorder="1" applyAlignment="1">
      <alignment horizontal="center"/>
      <protection/>
    </xf>
    <xf numFmtId="0" fontId="22" fillId="4" borderId="20" xfId="58" applyFont="1" applyFill="1" applyBorder="1" applyAlignment="1">
      <alignment/>
      <protection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2" fillId="4" borderId="32" xfId="58" applyFont="1" applyFill="1" applyBorder="1">
      <alignment/>
      <protection/>
    </xf>
    <xf numFmtId="0" fontId="3" fillId="0" borderId="0" xfId="0" applyFont="1" applyAlignment="1">
      <alignment vertical="center"/>
    </xf>
    <xf numFmtId="1" fontId="30" fillId="4" borderId="30" xfId="58" applyNumberFormat="1" applyFont="1" applyFill="1" applyBorder="1" applyAlignment="1">
      <alignment horizontal="center"/>
      <protection/>
    </xf>
    <xf numFmtId="1" fontId="30" fillId="4" borderId="49" xfId="58" applyNumberFormat="1" applyFont="1" applyFill="1" applyBorder="1" applyAlignment="1">
      <alignment horizontal="center"/>
      <protection/>
    </xf>
    <xf numFmtId="0" fontId="22" fillId="4" borderId="31" xfId="58" applyFont="1" applyFill="1" applyBorder="1" applyAlignment="1">
      <alignment horizontal="center"/>
      <protection/>
    </xf>
    <xf numFmtId="1" fontId="30" fillId="4" borderId="49" xfId="58" applyNumberFormat="1" applyFont="1" applyFill="1" applyBorder="1" applyAlignment="1">
      <alignment horizontal="right"/>
      <protection/>
    </xf>
    <xf numFmtId="0" fontId="22" fillId="4" borderId="65" xfId="58" applyFont="1" applyFill="1" applyBorder="1">
      <alignment/>
      <protection/>
    </xf>
    <xf numFmtId="0" fontId="22" fillId="4" borderId="61" xfId="58" applyFont="1" applyFill="1" applyBorder="1" applyAlignment="1">
      <alignment horizontal="center"/>
      <protection/>
    </xf>
    <xf numFmtId="1" fontId="30" fillId="4" borderId="66" xfId="58" applyNumberFormat="1" applyFont="1" applyFill="1" applyBorder="1" applyAlignment="1">
      <alignment horizontal="center"/>
      <protection/>
    </xf>
    <xf numFmtId="0" fontId="22" fillId="4" borderId="62" xfId="58" applyFont="1" applyFill="1" applyBorder="1" applyAlignment="1">
      <alignment horizontal="center"/>
      <protection/>
    </xf>
    <xf numFmtId="0" fontId="22" fillId="4" borderId="64" xfId="58" applyFont="1" applyFill="1" applyBorder="1" applyAlignment="1">
      <alignment horizontal="center"/>
      <protection/>
    </xf>
    <xf numFmtId="1" fontId="30" fillId="4" borderId="65" xfId="58" applyNumberFormat="1" applyFont="1" applyFill="1" applyBorder="1" applyAlignment="1">
      <alignment horizontal="center"/>
      <protection/>
    </xf>
    <xf numFmtId="0" fontId="22" fillId="4" borderId="62" xfId="58" applyFont="1" applyFill="1" applyBorder="1">
      <alignment/>
      <protection/>
    </xf>
    <xf numFmtId="0" fontId="22" fillId="4" borderId="61" xfId="58" applyFont="1" applyFill="1" applyBorder="1">
      <alignment/>
      <protection/>
    </xf>
    <xf numFmtId="1" fontId="30" fillId="4" borderId="62" xfId="58" applyNumberFormat="1" applyFont="1" applyFill="1" applyBorder="1" applyAlignment="1">
      <alignment horizontal="right"/>
      <protection/>
    </xf>
    <xf numFmtId="0" fontId="31" fillId="4" borderId="71" xfId="58" applyFont="1" applyFill="1" applyBorder="1" applyAlignment="1">
      <alignment horizontal="center"/>
      <protection/>
    </xf>
    <xf numFmtId="0" fontId="22" fillId="4" borderId="73" xfId="58" applyFont="1" applyFill="1" applyBorder="1" applyAlignment="1">
      <alignment horizontal="center"/>
      <protection/>
    </xf>
    <xf numFmtId="1" fontId="30" fillId="4" borderId="72" xfId="58" applyNumberFormat="1" applyFont="1" applyFill="1" applyBorder="1" applyAlignment="1">
      <alignment horizontal="center"/>
      <protection/>
    </xf>
    <xf numFmtId="0" fontId="22" fillId="4" borderId="74" xfId="58" applyFont="1" applyFill="1" applyBorder="1" applyAlignment="1">
      <alignment horizontal="center"/>
      <protection/>
    </xf>
    <xf numFmtId="0" fontId="22" fillId="4" borderId="70" xfId="58" applyFont="1" applyFill="1" applyBorder="1" applyAlignment="1">
      <alignment horizontal="center"/>
      <protection/>
    </xf>
    <xf numFmtId="1" fontId="30" fillId="4" borderId="71" xfId="58" applyNumberFormat="1" applyFont="1" applyFill="1" applyBorder="1" applyAlignment="1">
      <alignment horizontal="center"/>
      <protection/>
    </xf>
    <xf numFmtId="0" fontId="22" fillId="4" borderId="102" xfId="58" applyFont="1" applyFill="1" applyBorder="1" applyAlignment="1">
      <alignment horizontal="center"/>
      <protection/>
    </xf>
    <xf numFmtId="0" fontId="22" fillId="4" borderId="102" xfId="58" applyFont="1" applyFill="1" applyBorder="1">
      <alignment/>
      <protection/>
    </xf>
    <xf numFmtId="0" fontId="22" fillId="0" borderId="69" xfId="58" applyFont="1" applyFill="1" applyBorder="1">
      <alignment/>
      <protection/>
    </xf>
    <xf numFmtId="0" fontId="22" fillId="0" borderId="99" xfId="58" applyFont="1" applyFill="1" applyBorder="1">
      <alignment/>
      <protection/>
    </xf>
    <xf numFmtId="0" fontId="23" fillId="4" borderId="95" xfId="58" applyFont="1" applyFill="1" applyBorder="1" applyAlignment="1">
      <alignment horizontal="left" vertical="center" wrapText="1"/>
      <protection/>
    </xf>
    <xf numFmtId="0" fontId="23" fillId="4" borderId="31" xfId="58" applyFont="1" applyFill="1" applyBorder="1" applyAlignment="1">
      <alignment horizontal="center"/>
      <protection/>
    </xf>
    <xf numFmtId="0" fontId="22" fillId="4" borderId="49" xfId="58" applyFont="1" applyFill="1" applyBorder="1" applyAlignment="1">
      <alignment horizontal="center"/>
      <protection/>
    </xf>
    <xf numFmtId="1" fontId="30" fillId="4" borderId="31" xfId="58" applyNumberFormat="1" applyFont="1" applyFill="1" applyBorder="1" applyAlignment="1">
      <alignment horizontal="center"/>
      <protection/>
    </xf>
    <xf numFmtId="1" fontId="30" fillId="4" borderId="31" xfId="58" applyNumberFormat="1" applyFont="1" applyFill="1" applyBorder="1" applyAlignment="1">
      <alignment horizontal="right"/>
      <protection/>
    </xf>
    <xf numFmtId="0" fontId="22" fillId="0" borderId="76" xfId="58" applyFont="1" applyFill="1" applyBorder="1">
      <alignment/>
      <protection/>
    </xf>
    <xf numFmtId="0" fontId="22" fillId="0" borderId="100" xfId="58" applyFont="1" applyFill="1" applyBorder="1">
      <alignment/>
      <protection/>
    </xf>
    <xf numFmtId="0" fontId="23" fillId="0" borderId="0" xfId="58" applyFont="1" applyFill="1" applyBorder="1" applyAlignment="1">
      <alignment horizontal="left"/>
      <protection/>
    </xf>
    <xf numFmtId="0" fontId="30" fillId="4" borderId="21" xfId="58" applyFont="1" applyFill="1" applyBorder="1" applyAlignment="1">
      <alignment horizontal="center" vertical="center"/>
      <protection/>
    </xf>
    <xf numFmtId="1" fontId="22" fillId="0" borderId="55" xfId="58" applyNumberFormat="1" applyFont="1" applyFill="1" applyBorder="1" applyAlignment="1">
      <alignment horizontal="right"/>
      <protection/>
    </xf>
    <xf numFmtId="0" fontId="22" fillId="0" borderId="0" xfId="58" applyFont="1" applyFill="1" applyBorder="1" applyAlignment="1">
      <alignment horizontal="right"/>
      <protection/>
    </xf>
    <xf numFmtId="1" fontId="22" fillId="0" borderId="0" xfId="58" applyNumberFormat="1" applyFont="1" applyFill="1" applyBorder="1" applyAlignment="1">
      <alignment horizontal="right"/>
      <protection/>
    </xf>
    <xf numFmtId="0" fontId="21" fillId="0" borderId="52" xfId="0" applyFont="1" applyBorder="1" applyAlignment="1">
      <alignment horizontal="center" vertical="center"/>
    </xf>
    <xf numFmtId="0" fontId="21" fillId="0" borderId="12" xfId="58" applyFont="1" applyBorder="1">
      <alignment/>
      <protection/>
    </xf>
    <xf numFmtId="0" fontId="21" fillId="0" borderId="12" xfId="58" applyFont="1" applyFill="1" applyBorder="1" applyAlignment="1">
      <alignment horizontal="center"/>
      <protection/>
    </xf>
    <xf numFmtId="0" fontId="21" fillId="0" borderId="12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7" xfId="58" applyFont="1" applyFill="1" applyBorder="1" applyAlignment="1">
      <alignment horizontal="center"/>
      <protection/>
    </xf>
    <xf numFmtId="0" fontId="21" fillId="0" borderId="21" xfId="58" applyFont="1" applyFill="1" applyBorder="1">
      <alignment/>
      <protection/>
    </xf>
    <xf numFmtId="0" fontId="21" fillId="0" borderId="21" xfId="58" applyFont="1" applyFill="1" applyBorder="1" applyAlignment="1">
      <alignment horizontal="center"/>
      <protection/>
    </xf>
    <xf numFmtId="0" fontId="21" fillId="0" borderId="0" xfId="58" applyFont="1" applyFill="1" applyBorder="1">
      <alignment/>
      <protection/>
    </xf>
    <xf numFmtId="1" fontId="22" fillId="4" borderId="13" xfId="58" applyNumberFormat="1" applyFont="1" applyFill="1" applyBorder="1" applyAlignment="1">
      <alignment horizontal="right"/>
      <protection/>
    </xf>
    <xf numFmtId="0" fontId="21" fillId="0" borderId="57" xfId="58" applyFont="1" applyFill="1" applyBorder="1">
      <alignment/>
      <protection/>
    </xf>
    <xf numFmtId="0" fontId="23" fillId="0" borderId="0" xfId="58" applyFont="1" applyFill="1" applyAlignment="1">
      <alignment horizontal="left"/>
      <protection/>
    </xf>
    <xf numFmtId="0" fontId="23" fillId="0" borderId="0" xfId="58" applyFont="1" applyAlignment="1">
      <alignment horizontal="left"/>
      <protection/>
    </xf>
    <xf numFmtId="0" fontId="21" fillId="0" borderId="0" xfId="58" applyFont="1" applyBorder="1" applyAlignment="1">
      <alignment horizontal="center"/>
      <protection/>
    </xf>
    <xf numFmtId="0" fontId="21" fillId="0" borderId="20" xfId="58" applyFont="1" applyFill="1" applyBorder="1" applyAlignment="1">
      <alignment horizontal="center"/>
      <protection/>
    </xf>
    <xf numFmtId="0" fontId="21" fillId="0" borderId="12" xfId="58" applyFont="1" applyBorder="1" applyAlignment="1">
      <alignment horizontal="center"/>
      <protection/>
    </xf>
    <xf numFmtId="0" fontId="4" fillId="0" borderId="12" xfId="0" applyFont="1" applyFill="1" applyBorder="1" applyAlignment="1">
      <alignment vertical="center" wrapText="1"/>
    </xf>
    <xf numFmtId="0" fontId="4" fillId="0" borderId="103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04" xfId="0" applyFont="1" applyBorder="1" applyAlignment="1">
      <alignment/>
    </xf>
    <xf numFmtId="2" fontId="4" fillId="4" borderId="41" xfId="0" applyNumberFormat="1" applyFont="1" applyFill="1" applyBorder="1" applyAlignment="1">
      <alignment/>
    </xf>
    <xf numFmtId="2" fontId="4" fillId="4" borderId="50" xfId="0" applyNumberFormat="1" applyFont="1" applyFill="1" applyBorder="1" applyAlignment="1">
      <alignment/>
    </xf>
    <xf numFmtId="0" fontId="6" fillId="4" borderId="72" xfId="58" applyFont="1" applyFill="1" applyBorder="1" applyAlignment="1">
      <alignment horizontal="center"/>
      <protection/>
    </xf>
    <xf numFmtId="0" fontId="4" fillId="0" borderId="43" xfId="58" applyFont="1" applyFill="1" applyBorder="1" applyAlignment="1">
      <alignment horizontal="left"/>
      <protection/>
    </xf>
    <xf numFmtId="0" fontId="4" fillId="0" borderId="44" xfId="58" applyFont="1" applyFill="1" applyBorder="1" applyAlignment="1">
      <alignment horizontal="left"/>
      <protection/>
    </xf>
    <xf numFmtId="0" fontId="4" fillId="0" borderId="10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21" fillId="0" borderId="12" xfId="0" applyFont="1" applyBorder="1" applyAlignment="1">
      <alignment horizontal="center" vertical="center"/>
    </xf>
    <xf numFmtId="0" fontId="21" fillId="0" borderId="12" xfId="58" applyFont="1" applyFill="1" applyBorder="1">
      <alignment/>
      <protection/>
    </xf>
    <xf numFmtId="0" fontId="4" fillId="0" borderId="58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49" fontId="4" fillId="0" borderId="42" xfId="0" applyNumberFormat="1" applyFont="1" applyFill="1" applyBorder="1" applyAlignment="1">
      <alignment horizontal="left" vertical="center" wrapText="1"/>
    </xf>
    <xf numFmtId="0" fontId="30" fillId="4" borderId="58" xfId="58" applyFont="1" applyFill="1" applyBorder="1" applyAlignment="1">
      <alignment horizontal="center"/>
      <protection/>
    </xf>
    <xf numFmtId="0" fontId="22" fillId="4" borderId="39" xfId="58" applyFont="1" applyFill="1" applyBorder="1">
      <alignment/>
      <protection/>
    </xf>
    <xf numFmtId="0" fontId="23" fillId="4" borderId="60" xfId="58" applyFont="1" applyFill="1" applyBorder="1" applyAlignment="1">
      <alignment horizontal="left"/>
      <protection/>
    </xf>
    <xf numFmtId="0" fontId="30" fillId="4" borderId="68" xfId="58" applyFont="1" applyFill="1" applyBorder="1" applyAlignment="1">
      <alignment horizontal="center"/>
      <protection/>
    </xf>
    <xf numFmtId="0" fontId="22" fillId="4" borderId="106" xfId="58" applyFont="1" applyFill="1" applyBorder="1">
      <alignment/>
      <protection/>
    </xf>
    <xf numFmtId="0" fontId="4" fillId="0" borderId="10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8" xfId="0" applyFont="1" applyBorder="1" applyAlignment="1">
      <alignment horizontal="left"/>
    </xf>
    <xf numFmtId="0" fontId="4" fillId="0" borderId="59" xfId="0" applyFont="1" applyFill="1" applyBorder="1" applyAlignment="1">
      <alignment vertical="center"/>
    </xf>
    <xf numFmtId="0" fontId="4" fillId="0" borderId="58" xfId="0" applyFont="1" applyBorder="1" applyAlignment="1">
      <alignment/>
    </xf>
    <xf numFmtId="0" fontId="4" fillId="0" borderId="42" xfId="0" applyFont="1" applyBorder="1" applyAlignment="1">
      <alignment/>
    </xf>
    <xf numFmtId="0" fontId="21" fillId="0" borderId="93" xfId="0" applyFont="1" applyBorder="1" applyAlignment="1">
      <alignment horizontal="left"/>
    </xf>
    <xf numFmtId="0" fontId="4" fillId="0" borderId="93" xfId="57" applyFont="1" applyFill="1" applyBorder="1" applyAlignment="1">
      <alignment horizontal="left"/>
      <protection/>
    </xf>
    <xf numFmtId="0" fontId="6" fillId="0" borderId="50" xfId="0" applyFont="1" applyBorder="1" applyAlignment="1">
      <alignment horizontal="center" vertical="center"/>
    </xf>
    <xf numFmtId="0" fontId="4" fillId="0" borderId="93" xfId="0" applyFont="1" applyBorder="1" applyAlignment="1">
      <alignment horizontal="left"/>
    </xf>
    <xf numFmtId="0" fontId="4" fillId="0" borderId="93" xfId="0" applyFont="1" applyBorder="1" applyAlignment="1">
      <alignment/>
    </xf>
    <xf numFmtId="0" fontId="4" fillId="0" borderId="108" xfId="0" applyFont="1" applyBorder="1" applyAlignment="1">
      <alignment/>
    </xf>
    <xf numFmtId="0" fontId="21" fillId="0" borderId="93" xfId="57" applyFont="1" applyFill="1" applyBorder="1" applyAlignment="1">
      <alignment horizontal="left"/>
      <protection/>
    </xf>
    <xf numFmtId="0" fontId="4" fillId="0" borderId="58" xfId="0" applyFont="1" applyFill="1" applyBorder="1" applyAlignment="1">
      <alignment vertical="center"/>
    </xf>
    <xf numFmtId="12" fontId="4" fillId="0" borderId="12" xfId="0" applyNumberFormat="1" applyFont="1" applyBorder="1" applyAlignment="1">
      <alignment/>
    </xf>
    <xf numFmtId="0" fontId="0" fillId="0" borderId="53" xfId="58" applyFont="1" applyBorder="1" applyAlignment="1">
      <alignment horizontal="center"/>
      <protection/>
    </xf>
    <xf numFmtId="0" fontId="0" fillId="0" borderId="54" xfId="58" applyFont="1" applyBorder="1" applyAlignment="1">
      <alignment horizontal="center"/>
      <protection/>
    </xf>
    <xf numFmtId="0" fontId="0" fillId="0" borderId="52" xfId="58" applyFont="1" applyBorder="1" applyAlignment="1">
      <alignment horizontal="center"/>
      <protection/>
    </xf>
    <xf numFmtId="0" fontId="0" fillId="0" borderId="18" xfId="58" applyFont="1" applyBorder="1" applyAlignment="1">
      <alignment horizont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Fill="1">
      <alignment/>
      <protection/>
    </xf>
    <xf numFmtId="0" fontId="0" fillId="0" borderId="15" xfId="58" applyFont="1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0" fontId="0" fillId="0" borderId="17" xfId="58" applyFont="1" applyBorder="1" applyAlignment="1">
      <alignment horizont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59" applyFont="1" applyFill="1" applyBorder="1">
      <alignment/>
      <protection/>
    </xf>
    <xf numFmtId="0" fontId="0" fillId="0" borderId="0" xfId="59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12" xfId="58" applyFont="1" applyBorder="1">
      <alignment/>
      <protection/>
    </xf>
    <xf numFmtId="0" fontId="0" fillId="0" borderId="52" xfId="0" applyFont="1" applyFill="1" applyBorder="1" applyAlignment="1">
      <alignment horizontal="center" vertical="center"/>
    </xf>
    <xf numFmtId="0" fontId="3" fillId="0" borderId="0" xfId="58" applyFont="1" applyBorder="1">
      <alignment/>
      <protection/>
    </xf>
    <xf numFmtId="0" fontId="3" fillId="0" borderId="0" xfId="58" applyFont="1">
      <alignment/>
      <protection/>
    </xf>
    <xf numFmtId="0" fontId="0" fillId="4" borderId="10" xfId="0" applyFont="1" applyFill="1" applyBorder="1" applyAlignment="1">
      <alignment horizontal="center" textRotation="90"/>
    </xf>
    <xf numFmtId="0" fontId="0" fillId="4" borderId="34" xfId="0" applyFont="1" applyFill="1" applyBorder="1" applyAlignment="1">
      <alignment horizontal="center" textRotation="90"/>
    </xf>
    <xf numFmtId="0" fontId="3" fillId="0" borderId="0" xfId="58" applyFont="1" applyFill="1">
      <alignment/>
      <protection/>
    </xf>
    <xf numFmtId="0" fontId="3" fillId="0" borderId="0" xfId="58" applyFont="1" applyFill="1" applyBorder="1">
      <alignment/>
      <protection/>
    </xf>
    <xf numFmtId="0" fontId="30" fillId="4" borderId="45" xfId="58" applyFont="1" applyFill="1" applyBorder="1" applyAlignment="1">
      <alignment horizontal="center" vertical="center"/>
      <protection/>
    </xf>
    <xf numFmtId="0" fontId="30" fillId="4" borderId="47" xfId="58" applyFont="1" applyFill="1" applyBorder="1" applyAlignment="1">
      <alignment horizontal="center" vertical="center"/>
      <protection/>
    </xf>
    <xf numFmtId="0" fontId="14" fillId="4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/>
    </xf>
    <xf numFmtId="0" fontId="4" fillId="0" borderId="47" xfId="58" applyFont="1" applyFill="1" applyBorder="1">
      <alignment/>
      <protection/>
    </xf>
    <xf numFmtId="0" fontId="21" fillId="0" borderId="13" xfId="58" applyFont="1" applyFill="1" applyBorder="1" applyAlignment="1">
      <alignment horizontal="center"/>
      <protection/>
    </xf>
    <xf numFmtId="0" fontId="21" fillId="0" borderId="5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58" applyFont="1" applyFill="1" applyBorder="1">
      <alignment/>
      <protection/>
    </xf>
    <xf numFmtId="0" fontId="4" fillId="0" borderId="47" xfId="57" applyFont="1" applyFill="1" applyBorder="1" applyAlignment="1">
      <alignment horizontal="left"/>
      <protection/>
    </xf>
    <xf numFmtId="0" fontId="0" fillId="0" borderId="12" xfId="58" applyFont="1" applyBorder="1">
      <alignment/>
      <protection/>
    </xf>
    <xf numFmtId="0" fontId="6" fillId="4" borderId="16" xfId="58" applyFont="1" applyFill="1" applyBorder="1" applyAlignment="1">
      <alignment horizontal="center"/>
      <protection/>
    </xf>
    <xf numFmtId="1" fontId="31" fillId="4" borderId="30" xfId="58" applyNumberFormat="1" applyFont="1" applyFill="1" applyBorder="1" applyAlignment="1">
      <alignment horizontal="center"/>
      <protection/>
    </xf>
    <xf numFmtId="1" fontId="31" fillId="4" borderId="31" xfId="58" applyNumberFormat="1" applyFont="1" applyFill="1" applyBorder="1" applyAlignment="1">
      <alignment horizontal="center"/>
      <protection/>
    </xf>
    <xf numFmtId="1" fontId="22" fillId="4" borderId="21" xfId="58" applyNumberFormat="1" applyFont="1" applyFill="1" applyBorder="1" applyAlignment="1">
      <alignment horizontal="center"/>
      <protection/>
    </xf>
    <xf numFmtId="0" fontId="22" fillId="4" borderId="67" xfId="58" applyFont="1" applyFill="1" applyBorder="1" applyAlignment="1">
      <alignment horizontal="center"/>
      <protection/>
    </xf>
    <xf numFmtId="1" fontId="30" fillId="4" borderId="109" xfId="58" applyNumberFormat="1" applyFont="1" applyFill="1" applyBorder="1" applyAlignment="1">
      <alignment horizontal="center"/>
      <protection/>
    </xf>
    <xf numFmtId="0" fontId="22" fillId="4" borderId="110" xfId="58" applyFont="1" applyFill="1" applyBorder="1" applyAlignment="1">
      <alignment horizontal="center"/>
      <protection/>
    </xf>
    <xf numFmtId="0" fontId="31" fillId="4" borderId="28" xfId="58" applyFont="1" applyFill="1" applyBorder="1" applyAlignment="1">
      <alignment horizontal="center"/>
      <protection/>
    </xf>
    <xf numFmtId="0" fontId="30" fillId="4" borderId="28" xfId="58" applyFont="1" applyFill="1" applyBorder="1" applyAlignment="1">
      <alignment horizontal="center"/>
      <protection/>
    </xf>
    <xf numFmtId="0" fontId="30" fillId="4" borderId="63" xfId="58" applyFont="1" applyFill="1" applyBorder="1" applyAlignment="1">
      <alignment horizontal="center"/>
      <protection/>
    </xf>
    <xf numFmtId="0" fontId="30" fillId="4" borderId="32" xfId="58" applyFont="1" applyFill="1" applyBorder="1" applyAlignment="1">
      <alignment horizontal="center"/>
      <protection/>
    </xf>
    <xf numFmtId="0" fontId="22" fillId="4" borderId="67" xfId="58" applyFont="1" applyFill="1" applyBorder="1">
      <alignment/>
      <protection/>
    </xf>
    <xf numFmtId="0" fontId="30" fillId="4" borderId="110" xfId="58" applyFont="1" applyFill="1" applyBorder="1" applyAlignment="1">
      <alignment horizontal="center"/>
      <protection/>
    </xf>
    <xf numFmtId="0" fontId="22" fillId="4" borderId="36" xfId="58" applyFont="1" applyFill="1" applyBorder="1">
      <alignment/>
      <protection/>
    </xf>
    <xf numFmtId="0" fontId="22" fillId="4" borderId="111" xfId="58" applyFont="1" applyFill="1" applyBorder="1">
      <alignment/>
      <protection/>
    </xf>
    <xf numFmtId="0" fontId="22" fillId="0" borderId="43" xfId="58" applyFont="1" applyFill="1" applyBorder="1" applyAlignment="1">
      <alignment horizontal="center"/>
      <protection/>
    </xf>
    <xf numFmtId="0" fontId="22" fillId="4" borderId="23" xfId="58" applyFont="1" applyFill="1" applyBorder="1" applyAlignment="1">
      <alignment horizontal="right"/>
      <protection/>
    </xf>
    <xf numFmtId="1" fontId="6" fillId="4" borderId="29" xfId="58" applyNumberFormat="1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left" vertical="center" wrapText="1"/>
    </xf>
    <xf numFmtId="0" fontId="22" fillId="0" borderId="12" xfId="58" applyFont="1" applyFill="1" applyBorder="1" applyAlignment="1">
      <alignment horizontal="center" vertical="center"/>
      <protection/>
    </xf>
    <xf numFmtId="0" fontId="21" fillId="0" borderId="12" xfId="58" applyFont="1" applyFill="1" applyBorder="1" applyAlignment="1">
      <alignment horizontal="center" vertical="center"/>
      <protection/>
    </xf>
    <xf numFmtId="1" fontId="22" fillId="4" borderId="12" xfId="58" applyNumberFormat="1" applyFont="1" applyFill="1" applyBorder="1" applyAlignment="1">
      <alignment horizontal="right" vertical="center"/>
      <protection/>
    </xf>
    <xf numFmtId="0" fontId="22" fillId="4" borderId="12" xfId="58" applyFont="1" applyFill="1" applyBorder="1" applyAlignment="1">
      <alignment vertical="center"/>
      <protection/>
    </xf>
    <xf numFmtId="0" fontId="4" fillId="0" borderId="14" xfId="58" applyFont="1" applyFill="1" applyBorder="1" applyAlignment="1">
      <alignment horizontal="center"/>
      <protection/>
    </xf>
    <xf numFmtId="0" fontId="4" fillId="4" borderId="106" xfId="58" applyFont="1" applyFill="1" applyBorder="1" applyAlignment="1">
      <alignment horizontal="center"/>
      <protection/>
    </xf>
    <xf numFmtId="1" fontId="7" fillId="4" borderId="112" xfId="58" applyNumberFormat="1" applyFont="1" applyFill="1" applyBorder="1" applyAlignment="1">
      <alignment horizontal="center"/>
      <protection/>
    </xf>
    <xf numFmtId="0" fontId="4" fillId="4" borderId="102" xfId="58" applyFont="1" applyFill="1" applyBorder="1" applyAlignment="1">
      <alignment horizontal="center"/>
      <protection/>
    </xf>
    <xf numFmtId="0" fontId="6" fillId="4" borderId="102" xfId="58" applyFont="1" applyFill="1" applyBorder="1" applyAlignment="1">
      <alignment horizontal="center"/>
      <protection/>
    </xf>
    <xf numFmtId="0" fontId="15" fillId="4" borderId="113" xfId="58" applyFont="1" applyFill="1" applyBorder="1" applyAlignment="1">
      <alignment horizontal="center"/>
      <protection/>
    </xf>
    <xf numFmtId="0" fontId="7" fillId="4" borderId="113" xfId="58" applyFont="1" applyFill="1" applyBorder="1" applyAlignment="1">
      <alignment horizontal="center"/>
      <protection/>
    </xf>
    <xf numFmtId="0" fontId="4" fillId="0" borderId="58" xfId="0" applyFont="1" applyFill="1" applyBorder="1" applyAlignment="1">
      <alignment horizontal="center" vertical="center"/>
    </xf>
    <xf numFmtId="0" fontId="6" fillId="4" borderId="36" xfId="58" applyFont="1" applyFill="1" applyBorder="1" applyAlignment="1">
      <alignment horizontal="center"/>
      <protection/>
    </xf>
    <xf numFmtId="0" fontId="6" fillId="4" borderId="114" xfId="58" applyFont="1" applyFill="1" applyBorder="1" applyAlignment="1">
      <alignment horizontal="center"/>
      <protection/>
    </xf>
    <xf numFmtId="0" fontId="6" fillId="4" borderId="17" xfId="58" applyFont="1" applyFill="1" applyBorder="1" applyAlignment="1">
      <alignment horizontal="center"/>
      <protection/>
    </xf>
    <xf numFmtId="0" fontId="4" fillId="4" borderId="73" xfId="58" applyFont="1" applyFill="1" applyBorder="1">
      <alignment/>
      <protection/>
    </xf>
    <xf numFmtId="0" fontId="4" fillId="0" borderId="90" xfId="0" applyFont="1" applyBorder="1" applyAlignment="1">
      <alignment horizont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4" borderId="115" xfId="58" applyFont="1" applyFill="1" applyBorder="1">
      <alignment/>
      <protection/>
    </xf>
    <xf numFmtId="0" fontId="6" fillId="4" borderId="85" xfId="58" applyFont="1" applyFill="1" applyBorder="1" applyAlignment="1">
      <alignment horizontal="center"/>
      <protection/>
    </xf>
    <xf numFmtId="0" fontId="4" fillId="4" borderId="64" xfId="58" applyFont="1" applyFill="1" applyBorder="1">
      <alignment/>
      <protection/>
    </xf>
    <xf numFmtId="0" fontId="4" fillId="4" borderId="70" xfId="58" applyFont="1" applyFill="1" applyBorder="1">
      <alignment/>
      <protection/>
    </xf>
    <xf numFmtId="0" fontId="4" fillId="4" borderId="102" xfId="58" applyFont="1" applyFill="1" applyBorder="1">
      <alignment/>
      <protection/>
    </xf>
    <xf numFmtId="1" fontId="7" fillId="4" borderId="109" xfId="58" applyNumberFormat="1" applyFont="1" applyFill="1" applyBorder="1" applyAlignment="1">
      <alignment horizontal="center"/>
      <protection/>
    </xf>
    <xf numFmtId="0" fontId="4" fillId="4" borderId="110" xfId="58" applyFont="1" applyFill="1" applyBorder="1" applyAlignment="1">
      <alignment horizontal="center"/>
      <protection/>
    </xf>
    <xf numFmtId="1" fontId="6" fillId="4" borderId="92" xfId="58" applyNumberFormat="1" applyFont="1" applyFill="1" applyBorder="1" applyAlignment="1">
      <alignment horizontal="right"/>
      <protection/>
    </xf>
    <xf numFmtId="1" fontId="4" fillId="4" borderId="49" xfId="58" applyNumberFormat="1" applyFont="1" applyFill="1" applyBorder="1" applyAlignment="1">
      <alignment horizontal="right"/>
      <protection/>
    </xf>
    <xf numFmtId="0" fontId="4" fillId="4" borderId="13" xfId="58" applyFont="1" applyFill="1" applyBorder="1">
      <alignment/>
      <protection/>
    </xf>
    <xf numFmtId="1" fontId="6" fillId="4" borderId="49" xfId="58" applyNumberFormat="1" applyFont="1" applyFill="1" applyBorder="1" applyAlignment="1">
      <alignment horizontal="right"/>
      <protection/>
    </xf>
    <xf numFmtId="0" fontId="4" fillId="4" borderId="49" xfId="58" applyFont="1" applyFill="1" applyBorder="1">
      <alignment/>
      <protection/>
    </xf>
    <xf numFmtId="0" fontId="4" fillId="4" borderId="17" xfId="58" applyFont="1" applyFill="1" applyBorder="1">
      <alignment/>
      <protection/>
    </xf>
    <xf numFmtId="0" fontId="4" fillId="0" borderId="15" xfId="0" applyFont="1" applyFill="1" applyBorder="1" applyAlignment="1">
      <alignment/>
    </xf>
    <xf numFmtId="0" fontId="4" fillId="4" borderId="110" xfId="58" applyFont="1" applyFill="1" applyBorder="1">
      <alignment/>
      <protection/>
    </xf>
    <xf numFmtId="0" fontId="4" fillId="0" borderId="55" xfId="58" applyFont="1" applyFill="1" applyBorder="1" applyAlignment="1">
      <alignment horizontal="center"/>
      <protection/>
    </xf>
    <xf numFmtId="0" fontId="4" fillId="0" borderId="69" xfId="58" applyFont="1" applyFill="1" applyBorder="1" applyAlignment="1">
      <alignment horizontal="center"/>
      <protection/>
    </xf>
    <xf numFmtId="0" fontId="4" fillId="4" borderId="77" xfId="58" applyFont="1" applyFill="1" applyBorder="1" applyAlignment="1">
      <alignment horizontal="center"/>
      <protection/>
    </xf>
    <xf numFmtId="1" fontId="4" fillId="4" borderId="47" xfId="58" applyNumberFormat="1" applyFont="1" applyFill="1" applyBorder="1" applyAlignment="1">
      <alignment horizontal="center"/>
      <protection/>
    </xf>
    <xf numFmtId="1" fontId="6" fillId="4" borderId="47" xfId="58" applyNumberFormat="1" applyFont="1" applyFill="1" applyBorder="1" applyAlignment="1">
      <alignment horizontal="center"/>
      <protection/>
    </xf>
    <xf numFmtId="1" fontId="4" fillId="4" borderId="44" xfId="0" applyNumberFormat="1" applyFont="1" applyFill="1" applyBorder="1" applyAlignment="1">
      <alignment horizontal="center" vertical="center"/>
    </xf>
    <xf numFmtId="1" fontId="4" fillId="4" borderId="47" xfId="0" applyNumberFormat="1" applyFont="1" applyFill="1" applyBorder="1" applyAlignment="1">
      <alignment horizontal="center" vertical="center"/>
    </xf>
    <xf numFmtId="1" fontId="4" fillId="4" borderId="105" xfId="0" applyNumberFormat="1" applyFont="1" applyFill="1" applyBorder="1" applyAlignment="1">
      <alignment horizontal="center" vertical="center"/>
    </xf>
    <xf numFmtId="1" fontId="4" fillId="0" borderId="0" xfId="58" applyNumberFormat="1" applyFont="1" applyFill="1" applyBorder="1" applyAlignment="1">
      <alignment horizontal="center"/>
      <protection/>
    </xf>
    <xf numFmtId="0" fontId="4" fillId="0" borderId="55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2" fillId="4" borderId="77" xfId="58" applyFont="1" applyFill="1" applyBorder="1">
      <alignment/>
      <protection/>
    </xf>
    <xf numFmtId="1" fontId="30" fillId="0" borderId="0" xfId="58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" fontId="30" fillId="0" borderId="75" xfId="58" applyNumberFormat="1" applyFont="1" applyFill="1" applyBorder="1" applyAlignment="1">
      <alignment horizontal="center"/>
      <protection/>
    </xf>
    <xf numFmtId="0" fontId="22" fillId="0" borderId="76" xfId="58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1" fontId="6" fillId="4" borderId="50" xfId="58" applyNumberFormat="1" applyFont="1" applyFill="1" applyBorder="1" applyAlignment="1">
      <alignment horizontal="center"/>
      <protection/>
    </xf>
    <xf numFmtId="1" fontId="4" fillId="4" borderId="22" xfId="0" applyNumberFormat="1" applyFont="1" applyFill="1" applyBorder="1" applyAlignment="1">
      <alignment horizontal="center" vertical="center"/>
    </xf>
    <xf numFmtId="1" fontId="4" fillId="4" borderId="50" xfId="0" applyNumberFormat="1" applyFont="1" applyFill="1" applyBorder="1" applyAlignment="1">
      <alignment horizontal="center" vertical="center"/>
    </xf>
    <xf numFmtId="1" fontId="4" fillId="4" borderId="116" xfId="0" applyNumberFormat="1" applyFont="1" applyFill="1" applyBorder="1" applyAlignment="1">
      <alignment horizontal="center" vertical="center"/>
    </xf>
    <xf numFmtId="1" fontId="7" fillId="4" borderId="75" xfId="58" applyNumberFormat="1" applyFont="1" applyFill="1" applyBorder="1" applyAlignment="1">
      <alignment horizontal="right"/>
      <protection/>
    </xf>
    <xf numFmtId="0" fontId="4" fillId="4" borderId="55" xfId="58" applyFont="1" applyFill="1" applyBorder="1" applyAlignment="1">
      <alignment horizontal="center"/>
      <protection/>
    </xf>
    <xf numFmtId="0" fontId="4" fillId="0" borderId="55" xfId="58" applyFont="1" applyFill="1" applyBorder="1">
      <alignment/>
      <protection/>
    </xf>
    <xf numFmtId="1" fontId="7" fillId="0" borderId="0" xfId="58" applyNumberFormat="1" applyFont="1" applyFill="1" applyBorder="1" applyAlignment="1">
      <alignment horizontal="center"/>
      <protection/>
    </xf>
    <xf numFmtId="0" fontId="4" fillId="4" borderId="109" xfId="58" applyFont="1" applyFill="1" applyBorder="1" applyAlignment="1">
      <alignment horizontal="center"/>
      <protection/>
    </xf>
    <xf numFmtId="1" fontId="7" fillId="4" borderId="110" xfId="58" applyNumberFormat="1" applyFont="1" applyFill="1" applyBorder="1" applyAlignment="1">
      <alignment horizontal="center"/>
      <protection/>
    </xf>
    <xf numFmtId="0" fontId="0" fillId="0" borderId="12" xfId="58" applyFont="1" applyBorder="1" applyAlignment="1">
      <alignment vertical="center"/>
      <protection/>
    </xf>
    <xf numFmtId="0" fontId="4" fillId="0" borderId="12" xfId="58" applyFont="1" applyFill="1" applyBorder="1" applyAlignment="1">
      <alignment horizontal="center" vertical="center"/>
      <protection/>
    </xf>
    <xf numFmtId="1" fontId="4" fillId="4" borderId="15" xfId="58" applyNumberFormat="1" applyFont="1" applyFill="1" applyBorder="1" applyAlignment="1">
      <alignment horizontal="center" vertical="center"/>
      <protection/>
    </xf>
    <xf numFmtId="0" fontId="15" fillId="4" borderId="117" xfId="58" applyFont="1" applyFill="1" applyBorder="1" applyAlignment="1">
      <alignment horizontal="center"/>
      <protection/>
    </xf>
    <xf numFmtId="16" fontId="7" fillId="4" borderId="118" xfId="58" applyNumberFormat="1" applyFont="1" applyFill="1" applyBorder="1" applyAlignment="1">
      <alignment horizontal="center"/>
      <protection/>
    </xf>
    <xf numFmtId="0" fontId="4" fillId="0" borderId="119" xfId="0" applyFont="1" applyBorder="1" applyAlignment="1">
      <alignment horizontal="left"/>
    </xf>
    <xf numFmtId="0" fontId="4" fillId="0" borderId="120" xfId="0" applyFont="1" applyFill="1" applyBorder="1" applyAlignment="1">
      <alignment horizontal="left" vertical="center"/>
    </xf>
    <xf numFmtId="0" fontId="15" fillId="4" borderId="121" xfId="58" applyFont="1" applyFill="1" applyBorder="1" applyAlignment="1">
      <alignment horizontal="left"/>
      <protection/>
    </xf>
    <xf numFmtId="0" fontId="4" fillId="0" borderId="119" xfId="0" applyFont="1" applyFill="1" applyBorder="1" applyAlignment="1">
      <alignment horizontal="left"/>
    </xf>
    <xf numFmtId="49" fontId="4" fillId="0" borderId="120" xfId="0" applyNumberFormat="1" applyFont="1" applyFill="1" applyBorder="1" applyAlignment="1">
      <alignment horizontal="left" vertical="center" wrapText="1"/>
    </xf>
    <xf numFmtId="0" fontId="4" fillId="0" borderId="120" xfId="0" applyFont="1" applyBorder="1" applyAlignment="1">
      <alignment/>
    </xf>
    <xf numFmtId="49" fontId="4" fillId="0" borderId="118" xfId="0" applyNumberFormat="1" applyFont="1" applyFill="1" applyBorder="1" applyAlignment="1">
      <alignment horizontal="left" vertical="center" wrapText="1"/>
    </xf>
    <xf numFmtId="0" fontId="7" fillId="4" borderId="118" xfId="58" applyFont="1" applyFill="1" applyBorder="1" applyAlignment="1">
      <alignment horizontal="center"/>
      <protection/>
    </xf>
    <xf numFmtId="0" fontId="4" fillId="0" borderId="79" xfId="0" applyFont="1" applyBorder="1" applyAlignment="1">
      <alignment/>
    </xf>
    <xf numFmtId="0" fontId="4" fillId="0" borderId="122" xfId="0" applyFont="1" applyFill="1" applyBorder="1" applyAlignment="1">
      <alignment horizontal="left" vertical="center"/>
    </xf>
    <xf numFmtId="0" fontId="4" fillId="0" borderId="23" xfId="58" applyFont="1" applyFill="1" applyBorder="1" applyAlignment="1">
      <alignment horizontal="center" vertical="center"/>
      <protection/>
    </xf>
    <xf numFmtId="0" fontId="31" fillId="4" borderId="11" xfId="58" applyFont="1" applyFill="1" applyBorder="1" applyAlignment="1">
      <alignment horizontal="center"/>
      <protection/>
    </xf>
    <xf numFmtId="0" fontId="4" fillId="0" borderId="47" xfId="0" applyFont="1" applyFill="1" applyBorder="1" applyAlignment="1">
      <alignment wrapText="1"/>
    </xf>
    <xf numFmtId="0" fontId="4" fillId="0" borderId="21" xfId="0" applyFont="1" applyBorder="1" applyAlignment="1">
      <alignment horizontal="center"/>
    </xf>
    <xf numFmtId="0" fontId="0" fillId="0" borderId="21" xfId="58" applyFont="1" applyBorder="1">
      <alignment/>
      <protection/>
    </xf>
    <xf numFmtId="0" fontId="4" fillId="0" borderId="46" xfId="0" applyFont="1" applyBorder="1" applyAlignment="1">
      <alignment horizontal="center"/>
    </xf>
    <xf numFmtId="0" fontId="4" fillId="0" borderId="42" xfId="57" applyFont="1" applyFill="1" applyBorder="1" applyAlignment="1">
      <alignment horizontal="left"/>
      <protection/>
    </xf>
    <xf numFmtId="0" fontId="4" fillId="0" borderId="58" xfId="57" applyFont="1" applyFill="1" applyBorder="1" applyAlignment="1">
      <alignment horizontal="left"/>
      <protection/>
    </xf>
    <xf numFmtId="0" fontId="4" fillId="0" borderId="58" xfId="57" applyFont="1" applyFill="1" applyBorder="1" applyAlignment="1">
      <alignment horizontal="left" vertical="center"/>
      <protection/>
    </xf>
    <xf numFmtId="0" fontId="4" fillId="0" borderId="23" xfId="0" applyFont="1" applyBorder="1" applyAlignment="1">
      <alignment horizontal="center"/>
    </xf>
    <xf numFmtId="0" fontId="22" fillId="0" borderId="15" xfId="58" applyFont="1" applyFill="1" applyBorder="1" applyAlignment="1">
      <alignment horizontal="center" vertical="center"/>
      <protection/>
    </xf>
    <xf numFmtId="0" fontId="7" fillId="4" borderId="14" xfId="58" applyFont="1" applyFill="1" applyBorder="1" applyAlignment="1">
      <alignment horizontal="center" vertical="center"/>
      <protection/>
    </xf>
    <xf numFmtId="0" fontId="14" fillId="4" borderId="123" xfId="0" applyFont="1" applyFill="1" applyBorder="1" applyAlignment="1">
      <alignment horizontal="center" vertical="center"/>
    </xf>
    <xf numFmtId="0" fontId="4" fillId="0" borderId="43" xfId="0" applyFont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21" fillId="0" borderId="42" xfId="57" applyFont="1" applyFill="1" applyBorder="1" applyAlignment="1">
      <alignment horizontal="left"/>
      <protection/>
    </xf>
    <xf numFmtId="0" fontId="21" fillId="0" borderId="51" xfId="58" applyFont="1" applyFill="1" applyBorder="1" applyAlignment="1">
      <alignment horizontal="center"/>
      <protection/>
    </xf>
    <xf numFmtId="0" fontId="21" fillId="0" borderId="52" xfId="58" applyFont="1" applyFill="1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1" fontId="22" fillId="4" borderId="45" xfId="58" applyNumberFormat="1" applyFont="1" applyFill="1" applyBorder="1" applyAlignment="1">
      <alignment horizontal="right"/>
      <protection/>
    </xf>
    <xf numFmtId="0" fontId="21" fillId="32" borderId="93" xfId="57" applyFont="1" applyFill="1" applyBorder="1" applyAlignment="1">
      <alignment horizontal="left"/>
      <protection/>
    </xf>
    <xf numFmtId="0" fontId="22" fillId="32" borderId="12" xfId="58" applyFont="1" applyFill="1" applyBorder="1" applyAlignment="1">
      <alignment horizontal="center"/>
      <protection/>
    </xf>
    <xf numFmtId="0" fontId="4" fillId="32" borderId="11" xfId="0" applyFont="1" applyFill="1" applyBorder="1" applyAlignment="1">
      <alignment/>
    </xf>
    <xf numFmtId="0" fontId="4" fillId="32" borderId="47" xfId="0" applyFont="1" applyFill="1" applyBorder="1" applyAlignment="1">
      <alignment/>
    </xf>
    <xf numFmtId="0" fontId="21" fillId="32" borderId="13" xfId="58" applyFont="1" applyFill="1" applyBorder="1" applyAlignment="1">
      <alignment horizontal="center"/>
      <protection/>
    </xf>
    <xf numFmtId="0" fontId="21" fillId="32" borderId="12" xfId="58" applyFont="1" applyFill="1" applyBorder="1" applyAlignment="1">
      <alignment horizontal="center"/>
      <protection/>
    </xf>
    <xf numFmtId="0" fontId="21" fillId="32" borderId="12" xfId="0" applyFont="1" applyFill="1" applyBorder="1" applyAlignment="1">
      <alignment horizontal="center" vertical="center"/>
    </xf>
    <xf numFmtId="0" fontId="21" fillId="32" borderId="17" xfId="58" applyFont="1" applyFill="1" applyBorder="1" applyAlignment="1">
      <alignment horizontal="center"/>
      <protection/>
    </xf>
    <xf numFmtId="0" fontId="21" fillId="32" borderId="0" xfId="58" applyFont="1" applyFill="1" applyBorder="1">
      <alignment/>
      <protection/>
    </xf>
    <xf numFmtId="0" fontId="3" fillId="32" borderId="0" xfId="58" applyFont="1" applyFill="1" applyBorder="1">
      <alignment/>
      <protection/>
    </xf>
    <xf numFmtId="0" fontId="4" fillId="32" borderId="14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vertical="center" wrapText="1"/>
    </xf>
    <xf numFmtId="0" fontId="4" fillId="32" borderId="57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58" xfId="57" applyFont="1" applyFill="1" applyBorder="1" applyAlignment="1">
      <alignment horizontal="left"/>
      <protection/>
    </xf>
    <xf numFmtId="0" fontId="4" fillId="32" borderId="15" xfId="0" applyFont="1" applyFill="1" applyBorder="1" applyAlignment="1">
      <alignment horizontal="center"/>
    </xf>
    <xf numFmtId="0" fontId="4" fillId="32" borderId="17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2" xfId="58" applyFont="1" applyFill="1" applyBorder="1" applyAlignment="1">
      <alignment horizontal="center"/>
      <protection/>
    </xf>
    <xf numFmtId="0" fontId="4" fillId="32" borderId="12" xfId="0" applyFont="1" applyFill="1" applyBorder="1" applyAlignment="1">
      <alignment horizontal="center"/>
    </xf>
    <xf numFmtId="0" fontId="0" fillId="32" borderId="12" xfId="58" applyFont="1" applyFill="1" applyBorder="1">
      <alignment/>
      <protection/>
    </xf>
    <xf numFmtId="0" fontId="4" fillId="32" borderId="11" xfId="0" applyFont="1" applyFill="1" applyBorder="1" applyAlignment="1">
      <alignment horizontal="center"/>
    </xf>
    <xf numFmtId="1" fontId="4" fillId="32" borderId="15" xfId="58" applyNumberFormat="1" applyFont="1" applyFill="1" applyBorder="1" applyAlignment="1">
      <alignment horizontal="center"/>
      <protection/>
    </xf>
    <xf numFmtId="1" fontId="4" fillId="32" borderId="12" xfId="58" applyNumberFormat="1" applyFont="1" applyFill="1" applyBorder="1" applyAlignment="1">
      <alignment horizontal="center"/>
      <protection/>
    </xf>
    <xf numFmtId="0" fontId="4" fillId="32" borderId="93" xfId="57" applyFont="1" applyFill="1" applyBorder="1" applyAlignment="1">
      <alignment horizontal="left"/>
      <protection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/>
    </xf>
    <xf numFmtId="0" fontId="0" fillId="32" borderId="12" xfId="58" applyFont="1" applyFill="1" applyBorder="1">
      <alignment/>
      <protection/>
    </xf>
    <xf numFmtId="0" fontId="4" fillId="32" borderId="14" xfId="58" applyFont="1" applyFill="1" applyBorder="1">
      <alignment/>
      <protection/>
    </xf>
    <xf numFmtId="0" fontId="4" fillId="32" borderId="20" xfId="0" applyFont="1" applyFill="1" applyBorder="1" applyAlignment="1">
      <alignment/>
    </xf>
    <xf numFmtId="0" fontId="4" fillId="32" borderId="17" xfId="0" applyFont="1" applyFill="1" applyBorder="1" applyAlignment="1">
      <alignment horizontal="left" vertical="center"/>
    </xf>
    <xf numFmtId="0" fontId="4" fillId="32" borderId="17" xfId="58" applyFont="1" applyFill="1" applyBorder="1" applyAlignment="1">
      <alignment horizontal="center"/>
      <protection/>
    </xf>
    <xf numFmtId="0" fontId="6" fillId="4" borderId="50" xfId="58" applyFont="1" applyFill="1" applyBorder="1" applyAlignment="1">
      <alignment horizontal="center"/>
      <protection/>
    </xf>
    <xf numFmtId="0" fontId="6" fillId="4" borderId="124" xfId="58" applyFont="1" applyFill="1" applyBorder="1" applyAlignment="1">
      <alignment horizontal="center"/>
      <protection/>
    </xf>
    <xf numFmtId="0" fontId="4" fillId="4" borderId="36" xfId="58" applyFont="1" applyFill="1" applyBorder="1" applyAlignment="1">
      <alignment horizontal="center"/>
      <protection/>
    </xf>
    <xf numFmtId="0" fontId="4" fillId="4" borderId="38" xfId="58" applyFont="1" applyFill="1" applyBorder="1" applyAlignment="1">
      <alignment horizontal="center"/>
      <protection/>
    </xf>
    <xf numFmtId="0" fontId="4" fillId="0" borderId="50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/>
    </xf>
    <xf numFmtId="0" fontId="4" fillId="0" borderId="125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4" fillId="32" borderId="125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top" wrapText="1"/>
    </xf>
    <xf numFmtId="0" fontId="4" fillId="32" borderId="50" xfId="0" applyFont="1" applyFill="1" applyBorder="1" applyAlignment="1">
      <alignment vertical="center" wrapText="1"/>
    </xf>
    <xf numFmtId="0" fontId="4" fillId="32" borderId="50" xfId="0" applyFont="1" applyFill="1" applyBorder="1" applyAlignment="1">
      <alignment vertical="top" wrapText="1"/>
    </xf>
    <xf numFmtId="0" fontId="4" fillId="0" borderId="116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/>
    </xf>
    <xf numFmtId="0" fontId="4" fillId="0" borderId="116" xfId="0" applyFont="1" applyBorder="1" applyAlignment="1">
      <alignment vertical="center"/>
    </xf>
    <xf numFmtId="0" fontId="4" fillId="0" borderId="50" xfId="0" applyFont="1" applyBorder="1" applyAlignment="1">
      <alignment/>
    </xf>
    <xf numFmtId="0" fontId="31" fillId="4" borderId="72" xfId="58" applyFont="1" applyFill="1" applyBorder="1" applyAlignment="1">
      <alignment horizontal="center"/>
      <protection/>
    </xf>
    <xf numFmtId="0" fontId="22" fillId="4" borderId="15" xfId="58" applyFont="1" applyFill="1" applyBorder="1">
      <alignment/>
      <protection/>
    </xf>
    <xf numFmtId="0" fontId="22" fillId="4" borderId="15" xfId="58" applyFont="1" applyFill="1" applyBorder="1" applyAlignment="1">
      <alignment horizontal="center"/>
      <protection/>
    </xf>
    <xf numFmtId="0" fontId="21" fillId="0" borderId="15" xfId="0" applyFont="1" applyBorder="1" applyAlignment="1">
      <alignment horizontal="center"/>
    </xf>
    <xf numFmtId="0" fontId="4" fillId="0" borderId="50" xfId="0" applyFont="1" applyFill="1" applyBorder="1" applyAlignment="1">
      <alignment vertical="center"/>
    </xf>
    <xf numFmtId="0" fontId="4" fillId="0" borderId="50" xfId="0" applyFont="1" applyBorder="1" applyAlignment="1">
      <alignment vertical="center" wrapText="1"/>
    </xf>
    <xf numFmtId="0" fontId="7" fillId="4" borderId="29" xfId="58" applyFont="1" applyFill="1" applyBorder="1" applyAlignment="1">
      <alignment horizontal="center"/>
      <protection/>
    </xf>
    <xf numFmtId="0" fontId="7" fillId="4" borderId="126" xfId="58" applyFont="1" applyFill="1" applyBorder="1" applyAlignment="1">
      <alignment horizontal="center"/>
      <protection/>
    </xf>
    <xf numFmtId="0" fontId="4" fillId="0" borderId="116" xfId="0" applyFont="1" applyBorder="1" applyAlignment="1">
      <alignment vertical="center" wrapText="1"/>
    </xf>
    <xf numFmtId="0" fontId="4" fillId="0" borderId="11" xfId="58" applyFont="1" applyFill="1" applyBorder="1" applyAlignment="1">
      <alignment horizontal="left"/>
      <protection/>
    </xf>
    <xf numFmtId="0" fontId="0" fillId="0" borderId="51" xfId="58" applyFont="1" applyBorder="1" applyAlignment="1">
      <alignment horizontal="center"/>
      <protection/>
    </xf>
    <xf numFmtId="0" fontId="4" fillId="32" borderId="47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/>
    </xf>
    <xf numFmtId="0" fontId="4" fillId="32" borderId="47" xfId="0" applyFont="1" applyFill="1" applyBorder="1" applyAlignment="1">
      <alignment horizontal="left" vertical="center"/>
    </xf>
    <xf numFmtId="0" fontId="6" fillId="4" borderId="27" xfId="58" applyFont="1" applyFill="1" applyBorder="1" applyAlignment="1">
      <alignment horizontal="center"/>
      <protection/>
    </xf>
    <xf numFmtId="0" fontId="4" fillId="0" borderId="39" xfId="0" applyFont="1" applyBorder="1" applyAlignment="1">
      <alignment horizontal="center" vertical="center"/>
    </xf>
    <xf numFmtId="0" fontId="4" fillId="32" borderId="15" xfId="58" applyFont="1" applyFill="1" applyBorder="1" applyAlignment="1">
      <alignment horizontal="center"/>
      <protection/>
    </xf>
    <xf numFmtId="0" fontId="21" fillId="0" borderId="54" xfId="58" applyFont="1" applyFill="1" applyBorder="1" applyAlignment="1">
      <alignment horizontal="center"/>
      <protection/>
    </xf>
    <xf numFmtId="1" fontId="4" fillId="4" borderId="13" xfId="58" applyNumberFormat="1" applyFont="1" applyFill="1" applyBorder="1" applyAlignment="1">
      <alignment horizontal="center" vertical="center"/>
      <protection/>
    </xf>
    <xf numFmtId="0" fontId="4" fillId="0" borderId="17" xfId="58" applyFont="1" applyFill="1" applyBorder="1" applyAlignment="1">
      <alignment horizontal="center" vertical="center"/>
      <protection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15" fillId="0" borderId="45" xfId="58" applyFont="1" applyFill="1" applyBorder="1">
      <alignment/>
      <protection/>
    </xf>
    <xf numFmtId="0" fontId="4" fillId="0" borderId="45" xfId="58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/>
    </xf>
    <xf numFmtId="0" fontId="4" fillId="0" borderId="50" xfId="0" applyFont="1" applyFill="1" applyBorder="1" applyAlignment="1">
      <alignment wrapText="1"/>
    </xf>
    <xf numFmtId="0" fontId="4" fillId="0" borderId="22" xfId="58" applyFont="1" applyFill="1" applyBorder="1" applyAlignment="1">
      <alignment horizontal="center" wrapText="1"/>
      <protection/>
    </xf>
    <xf numFmtId="0" fontId="4" fillId="0" borderId="47" xfId="0" applyFont="1" applyFill="1" applyBorder="1" applyAlignment="1">
      <alignment vertical="center"/>
    </xf>
    <xf numFmtId="0" fontId="4" fillId="0" borderId="46" xfId="58" applyFont="1" applyFill="1" applyBorder="1" applyAlignment="1">
      <alignment horizontal="center"/>
      <protection/>
    </xf>
    <xf numFmtId="0" fontId="4" fillId="0" borderId="23" xfId="58" applyFont="1" applyFill="1" applyBorder="1" applyAlignment="1">
      <alignment horizontal="center"/>
      <protection/>
    </xf>
    <xf numFmtId="0" fontId="4" fillId="0" borderId="20" xfId="58" applyFont="1" applyFill="1" applyBorder="1" applyAlignment="1">
      <alignment horizontal="left"/>
      <protection/>
    </xf>
    <xf numFmtId="0" fontId="4" fillId="0" borderId="23" xfId="58" applyFont="1" applyFill="1" applyBorder="1">
      <alignment/>
      <protection/>
    </xf>
    <xf numFmtId="0" fontId="4" fillId="0" borderId="21" xfId="58" applyFont="1" applyFill="1" applyBorder="1">
      <alignment/>
      <protection/>
    </xf>
    <xf numFmtId="0" fontId="4" fillId="0" borderId="20" xfId="58" applyFont="1" applyFill="1" applyBorder="1">
      <alignment/>
      <protection/>
    </xf>
    <xf numFmtId="0" fontId="4" fillId="0" borderId="45" xfId="58" applyFont="1" applyFill="1" applyBorder="1">
      <alignment/>
      <protection/>
    </xf>
    <xf numFmtId="1" fontId="4" fillId="0" borderId="20" xfId="58" applyNumberFormat="1" applyFont="1" applyFill="1" applyBorder="1" applyAlignment="1">
      <alignment horizontal="center"/>
      <protection/>
    </xf>
    <xf numFmtId="0" fontId="4" fillId="0" borderId="120" xfId="0" applyFont="1" applyFill="1" applyBorder="1" applyAlignment="1">
      <alignment horizontal="left"/>
    </xf>
    <xf numFmtId="0" fontId="4" fillId="0" borderId="17" xfId="58" applyFont="1" applyFill="1" applyBorder="1" applyAlignment="1">
      <alignment horizontal="left"/>
      <protection/>
    </xf>
    <xf numFmtId="0" fontId="22" fillId="4" borderId="79" xfId="58" applyFont="1" applyFill="1" applyBorder="1">
      <alignment/>
      <protection/>
    </xf>
    <xf numFmtId="0" fontId="22" fillId="4" borderId="31" xfId="58" applyFont="1" applyFill="1" applyBorder="1">
      <alignment/>
      <protection/>
    </xf>
    <xf numFmtId="1" fontId="30" fillId="4" borderId="32" xfId="58" applyNumberFormat="1" applyFont="1" applyFill="1" applyBorder="1" applyAlignment="1">
      <alignment horizontal="right"/>
      <protection/>
    </xf>
    <xf numFmtId="0" fontId="15" fillId="0" borderId="15" xfId="58" applyFont="1" applyFill="1" applyBorder="1">
      <alignment/>
      <protection/>
    </xf>
    <xf numFmtId="0" fontId="15" fillId="0" borderId="12" xfId="58" applyFont="1" applyFill="1" applyBorder="1">
      <alignment/>
      <protection/>
    </xf>
    <xf numFmtId="0" fontId="4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4" borderId="31" xfId="58" applyFont="1" applyFill="1" applyBorder="1" applyAlignment="1">
      <alignment/>
      <protection/>
    </xf>
    <xf numFmtId="0" fontId="6" fillId="4" borderId="32" xfId="58" applyFont="1" applyFill="1" applyBorder="1" applyAlignment="1">
      <alignment/>
      <protection/>
    </xf>
    <xf numFmtId="0" fontId="8" fillId="4" borderId="0" xfId="58" applyFont="1" applyFill="1" applyAlignment="1">
      <alignment horizontal="center" vertical="center"/>
      <protection/>
    </xf>
    <xf numFmtId="0" fontId="10" fillId="4" borderId="0" xfId="58" applyFont="1" applyFill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7" fillId="4" borderId="0" xfId="58" applyFont="1" applyFill="1" applyBorder="1" applyAlignment="1">
      <alignment horizontal="center" vertical="center"/>
      <protection/>
    </xf>
    <xf numFmtId="0" fontId="7" fillId="4" borderId="127" xfId="58" applyFont="1" applyFill="1" applyBorder="1" applyAlignment="1">
      <alignment horizontal="center" vertical="center"/>
      <protection/>
    </xf>
    <xf numFmtId="0" fontId="7" fillId="4" borderId="128" xfId="58" applyFont="1" applyFill="1" applyBorder="1" applyAlignment="1">
      <alignment horizontal="left" vertical="center" textRotation="90"/>
      <protection/>
    </xf>
    <xf numFmtId="0" fontId="7" fillId="4" borderId="119" xfId="58" applyFont="1" applyFill="1" applyBorder="1" applyAlignment="1">
      <alignment horizontal="left" vertical="center" textRotation="90"/>
      <protection/>
    </xf>
    <xf numFmtId="0" fontId="7" fillId="4" borderId="129" xfId="58" applyFont="1" applyFill="1" applyBorder="1" applyAlignment="1">
      <alignment horizontal="left" vertical="center" textRotation="90"/>
      <protection/>
    </xf>
    <xf numFmtId="0" fontId="6" fillId="4" borderId="130" xfId="58" applyFont="1" applyFill="1" applyBorder="1" applyAlignment="1">
      <alignment horizontal="center" vertical="center" textRotation="90"/>
      <protection/>
    </xf>
    <xf numFmtId="0" fontId="6" fillId="4" borderId="79" xfId="58" applyFont="1" applyFill="1" applyBorder="1" applyAlignment="1">
      <alignment horizontal="center" vertical="center" textRotation="90"/>
      <protection/>
    </xf>
    <xf numFmtId="0" fontId="6" fillId="4" borderId="10" xfId="58" applyFont="1" applyFill="1" applyBorder="1" applyAlignment="1">
      <alignment horizontal="center" vertical="center" textRotation="90"/>
      <protection/>
    </xf>
    <xf numFmtId="0" fontId="12" fillId="4" borderId="130" xfId="58" applyFont="1" applyFill="1" applyBorder="1" applyAlignment="1">
      <alignment horizontal="center" vertical="center"/>
      <protection/>
    </xf>
    <xf numFmtId="0" fontId="12" fillId="4" borderId="10" xfId="58" applyFont="1" applyFill="1" applyBorder="1" applyAlignment="1">
      <alignment horizontal="center" vertical="center"/>
      <protection/>
    </xf>
    <xf numFmtId="0" fontId="0" fillId="4" borderId="131" xfId="58" applyFont="1" applyFill="1" applyBorder="1" applyAlignment="1">
      <alignment horizontal="center" vertical="center"/>
      <protection/>
    </xf>
    <xf numFmtId="0" fontId="0" fillId="4" borderId="132" xfId="58" applyFont="1" applyFill="1" applyBorder="1" applyAlignment="1">
      <alignment horizontal="center" vertical="center"/>
      <protection/>
    </xf>
    <xf numFmtId="0" fontId="0" fillId="4" borderId="133" xfId="58" applyFont="1" applyFill="1" applyBorder="1" applyAlignment="1">
      <alignment horizontal="center" vertical="center"/>
      <protection/>
    </xf>
    <xf numFmtId="0" fontId="14" fillId="4" borderId="130" xfId="58" applyFont="1" applyFill="1" applyBorder="1" applyAlignment="1">
      <alignment horizontal="center" textRotation="90" wrapText="1"/>
      <protection/>
    </xf>
    <xf numFmtId="0" fontId="14" fillId="4" borderId="79" xfId="58" applyFont="1" applyFill="1" applyBorder="1" applyAlignment="1">
      <alignment horizontal="center" textRotation="90" wrapText="1"/>
      <protection/>
    </xf>
    <xf numFmtId="0" fontId="14" fillId="4" borderId="10" xfId="58" applyFont="1" applyFill="1" applyBorder="1" applyAlignment="1">
      <alignment horizontal="center" textRotation="90" wrapText="1"/>
      <protection/>
    </xf>
    <xf numFmtId="0" fontId="14" fillId="4" borderId="25" xfId="58" applyFont="1" applyFill="1" applyBorder="1" applyAlignment="1">
      <alignment horizontal="center" vertical="center" wrapText="1"/>
      <protection/>
    </xf>
    <xf numFmtId="0" fontId="14" fillId="4" borderId="24" xfId="58" applyFont="1" applyFill="1" applyBorder="1" applyAlignment="1">
      <alignment horizontal="center" vertical="center" wrapText="1"/>
      <protection/>
    </xf>
    <xf numFmtId="0" fontId="14" fillId="4" borderId="134" xfId="58" applyFont="1" applyFill="1" applyBorder="1" applyAlignment="1">
      <alignment horizontal="center" vertical="center" wrapText="1"/>
      <protection/>
    </xf>
    <xf numFmtId="0" fontId="14" fillId="4" borderId="135" xfId="58" applyFont="1" applyFill="1" applyBorder="1" applyAlignment="1">
      <alignment horizontal="center" vertical="center" wrapText="1"/>
      <protection/>
    </xf>
    <xf numFmtId="0" fontId="14" fillId="4" borderId="76" xfId="58" applyFont="1" applyFill="1" applyBorder="1" applyAlignment="1">
      <alignment horizontal="center" vertical="center" wrapText="1"/>
      <protection/>
    </xf>
    <xf numFmtId="0" fontId="14" fillId="4" borderId="100" xfId="58" applyFont="1" applyFill="1" applyBorder="1" applyAlignment="1">
      <alignment horizontal="center" vertical="center" wrapText="1"/>
      <protection/>
    </xf>
    <xf numFmtId="0" fontId="14" fillId="4" borderId="29" xfId="58" applyFont="1" applyFill="1" applyBorder="1" applyAlignment="1">
      <alignment horizontal="center"/>
      <protection/>
    </xf>
    <xf numFmtId="0" fontId="14" fillId="4" borderId="28" xfId="58" applyFont="1" applyFill="1" applyBorder="1" applyAlignment="1">
      <alignment horizontal="center"/>
      <protection/>
    </xf>
    <xf numFmtId="0" fontId="14" fillId="4" borderId="114" xfId="58" applyFont="1" applyFill="1" applyBorder="1" applyAlignment="1">
      <alignment horizontal="center"/>
      <protection/>
    </xf>
    <xf numFmtId="0" fontId="7" fillId="4" borderId="41" xfId="58" applyFont="1" applyFill="1" applyBorder="1" applyAlignment="1">
      <alignment horizontal="center"/>
      <protection/>
    </xf>
    <xf numFmtId="0" fontId="7" fillId="4" borderId="136" xfId="58" applyFont="1" applyFill="1" applyBorder="1" applyAlignment="1">
      <alignment horizontal="center"/>
      <protection/>
    </xf>
    <xf numFmtId="0" fontId="6" fillId="4" borderId="50" xfId="58" applyFont="1" applyFill="1" applyBorder="1" applyAlignment="1">
      <alignment horizontal="center"/>
      <protection/>
    </xf>
    <xf numFmtId="0" fontId="6" fillId="4" borderId="16" xfId="58" applyFont="1" applyFill="1" applyBorder="1" applyAlignment="1">
      <alignment horizontal="center"/>
      <protection/>
    </xf>
    <xf numFmtId="0" fontId="6" fillId="4" borderId="41" xfId="58" applyFont="1" applyFill="1" applyBorder="1" applyAlignment="1">
      <alignment horizontal="center"/>
      <protection/>
    </xf>
    <xf numFmtId="0" fontId="6" fillId="4" borderId="136" xfId="58" applyFont="1" applyFill="1" applyBorder="1" applyAlignment="1">
      <alignment horizontal="center"/>
      <protection/>
    </xf>
    <xf numFmtId="0" fontId="6" fillId="4" borderId="41" xfId="58" applyFont="1" applyFill="1" applyBorder="1" applyAlignment="1">
      <alignment horizontal="center" wrapText="1"/>
      <protection/>
    </xf>
    <xf numFmtId="0" fontId="6" fillId="4" borderId="111" xfId="58" applyFont="1" applyFill="1" applyBorder="1" applyAlignment="1">
      <alignment horizontal="center" wrapText="1"/>
      <protection/>
    </xf>
    <xf numFmtId="0" fontId="14" fillId="4" borderId="130" xfId="58" applyFont="1" applyFill="1" applyBorder="1" applyAlignment="1">
      <alignment horizontal="center" textRotation="90"/>
      <protection/>
    </xf>
    <xf numFmtId="0" fontId="14" fillId="4" borderId="79" xfId="58" applyFont="1" applyFill="1" applyBorder="1" applyAlignment="1">
      <alignment horizontal="center" textRotation="90"/>
      <protection/>
    </xf>
    <xf numFmtId="0" fontId="14" fillId="4" borderId="10" xfId="58" applyFont="1" applyFill="1" applyBorder="1" applyAlignment="1">
      <alignment horizontal="center" textRotation="90"/>
      <protection/>
    </xf>
    <xf numFmtId="0" fontId="0" fillId="4" borderId="14" xfId="58" applyFont="1" applyFill="1" applyBorder="1" applyAlignment="1">
      <alignment horizontal="center" vertical="center"/>
      <protection/>
    </xf>
    <xf numFmtId="0" fontId="0" fillId="4" borderId="16" xfId="58" applyFont="1" applyFill="1" applyBorder="1" applyAlignment="1">
      <alignment horizontal="center" vertical="center"/>
      <protection/>
    </xf>
    <xf numFmtId="0" fontId="12" fillId="4" borderId="50" xfId="59" applyFont="1" applyFill="1" applyBorder="1" applyAlignment="1" quotePrefix="1">
      <alignment vertical="center"/>
      <protection/>
    </xf>
    <xf numFmtId="0" fontId="12" fillId="4" borderId="14" xfId="59" applyFont="1" applyFill="1" applyBorder="1" applyAlignment="1" quotePrefix="1">
      <alignment vertical="center"/>
      <protection/>
    </xf>
    <xf numFmtId="0" fontId="12" fillId="4" borderId="16" xfId="59" applyFont="1" applyFill="1" applyBorder="1" applyAlignment="1" quotePrefix="1">
      <alignment vertical="center"/>
      <protection/>
    </xf>
    <xf numFmtId="0" fontId="6" fillId="0" borderId="5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4" borderId="123" xfId="58" applyFont="1" applyFill="1" applyBorder="1" applyAlignment="1">
      <alignment horizontal="center"/>
      <protection/>
    </xf>
    <xf numFmtId="0" fontId="4" fillId="4" borderId="137" xfId="58" applyFont="1" applyFill="1" applyBorder="1" applyAlignment="1">
      <alignment horizontal="center"/>
      <protection/>
    </xf>
    <xf numFmtId="0" fontId="4" fillId="4" borderId="104" xfId="58" applyFont="1" applyFill="1" applyBorder="1" applyAlignment="1">
      <alignment horizontal="center"/>
      <protection/>
    </xf>
    <xf numFmtId="0" fontId="6" fillId="0" borderId="116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10" fillId="4" borderId="48" xfId="58" applyFont="1" applyFill="1" applyBorder="1" applyAlignment="1">
      <alignment horizontal="center" vertical="center"/>
      <protection/>
    </xf>
    <xf numFmtId="0" fontId="10" fillId="4" borderId="28" xfId="58" applyFont="1" applyFill="1" applyBorder="1" applyAlignment="1">
      <alignment horizontal="center" vertical="center"/>
      <protection/>
    </xf>
    <xf numFmtId="0" fontId="10" fillId="4" borderId="139" xfId="58" applyFont="1" applyFill="1" applyBorder="1" applyAlignment="1">
      <alignment horizontal="center" vertical="center"/>
      <protection/>
    </xf>
    <xf numFmtId="0" fontId="7" fillId="4" borderId="140" xfId="58" applyFont="1" applyFill="1" applyBorder="1" applyAlignment="1">
      <alignment horizontal="left" vertical="center" textRotation="90" wrapText="1"/>
      <protection/>
    </xf>
    <xf numFmtId="0" fontId="7" fillId="4" borderId="119" xfId="58" applyFont="1" applyFill="1" applyBorder="1" applyAlignment="1">
      <alignment horizontal="left" vertical="center" textRotation="90" wrapText="1"/>
      <protection/>
    </xf>
    <xf numFmtId="0" fontId="7" fillId="4" borderId="141" xfId="58" applyFont="1" applyFill="1" applyBorder="1" applyAlignment="1">
      <alignment horizontal="left" vertical="center" textRotation="90" wrapText="1"/>
      <protection/>
    </xf>
    <xf numFmtId="0" fontId="6" fillId="4" borderId="124" xfId="58" applyFont="1" applyFill="1" applyBorder="1" applyAlignment="1">
      <alignment horizontal="center"/>
      <protection/>
    </xf>
    <xf numFmtId="0" fontId="6" fillId="4" borderId="142" xfId="58" applyFont="1" applyFill="1" applyBorder="1" applyAlignment="1">
      <alignment horizontal="center"/>
      <protection/>
    </xf>
    <xf numFmtId="0" fontId="6" fillId="4" borderId="33" xfId="58" applyFont="1" applyFill="1" applyBorder="1" applyAlignment="1">
      <alignment horizontal="center" vertical="center"/>
      <protection/>
    </xf>
    <xf numFmtId="0" fontId="6" fillId="4" borderId="28" xfId="58" applyFont="1" applyFill="1" applyBorder="1" applyAlignment="1">
      <alignment horizontal="center" vertical="center"/>
      <protection/>
    </xf>
    <xf numFmtId="0" fontId="6" fillId="4" borderId="49" xfId="58" applyFont="1" applyFill="1" applyBorder="1" applyAlignment="1">
      <alignment horizontal="center" vertical="center"/>
      <protection/>
    </xf>
    <xf numFmtId="0" fontId="6" fillId="0" borderId="5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4" borderId="132" xfId="58" applyFont="1" applyFill="1" applyBorder="1" applyAlignment="1">
      <alignment horizontal="center" vertical="center"/>
      <protection/>
    </xf>
    <xf numFmtId="0" fontId="12" fillId="4" borderId="116" xfId="59" applyFont="1" applyFill="1" applyBorder="1" applyAlignment="1" quotePrefix="1">
      <alignment vertical="center" wrapText="1"/>
      <protection/>
    </xf>
    <xf numFmtId="0" fontId="12" fillId="4" borderId="123" xfId="59" applyFont="1" applyFill="1" applyBorder="1" applyAlignment="1" quotePrefix="1">
      <alignment vertical="center" wrapText="1"/>
      <protection/>
    </xf>
    <xf numFmtId="0" fontId="12" fillId="4" borderId="138" xfId="59" applyFont="1" applyFill="1" applyBorder="1" applyAlignment="1" quotePrefix="1">
      <alignment vertical="center" wrapText="1"/>
      <protection/>
    </xf>
    <xf numFmtId="0" fontId="12" fillId="4" borderId="33" xfId="59" applyFont="1" applyFill="1" applyBorder="1" applyAlignment="1">
      <alignment vertical="center"/>
      <protection/>
    </xf>
    <xf numFmtId="0" fontId="12" fillId="4" borderId="28" xfId="59" applyFont="1" applyFill="1" applyBorder="1" applyAlignment="1">
      <alignment vertical="center"/>
      <protection/>
    </xf>
    <xf numFmtId="0" fontId="12" fillId="4" borderId="49" xfId="59" applyFont="1" applyFill="1" applyBorder="1" applyAlignment="1">
      <alignment vertical="center"/>
      <protection/>
    </xf>
    <xf numFmtId="0" fontId="12" fillId="4" borderId="41" xfId="59" applyFont="1" applyFill="1" applyBorder="1" applyAlignment="1" quotePrefix="1">
      <alignment vertical="center"/>
      <protection/>
    </xf>
    <xf numFmtId="0" fontId="12" fillId="4" borderId="111" xfId="59" applyFont="1" applyFill="1" applyBorder="1" applyAlignment="1" quotePrefix="1">
      <alignment vertical="center"/>
      <protection/>
    </xf>
    <xf numFmtId="0" fontId="12" fillId="4" borderId="136" xfId="59" applyFont="1" applyFill="1" applyBorder="1" applyAlignment="1" quotePrefix="1">
      <alignment vertical="center"/>
      <protection/>
    </xf>
    <xf numFmtId="0" fontId="7" fillId="4" borderId="41" xfId="58" applyFont="1" applyFill="1" applyBorder="1" applyAlignment="1">
      <alignment horizontal="center" vertical="center"/>
      <protection/>
    </xf>
    <xf numFmtId="0" fontId="7" fillId="4" borderId="111" xfId="58" applyFont="1" applyFill="1" applyBorder="1" applyAlignment="1">
      <alignment horizontal="center" vertical="center"/>
      <protection/>
    </xf>
    <xf numFmtId="0" fontId="7" fillId="4" borderId="136" xfId="58" applyFont="1" applyFill="1" applyBorder="1" applyAlignment="1">
      <alignment horizontal="center" vertical="center"/>
      <protection/>
    </xf>
    <xf numFmtId="0" fontId="7" fillId="4" borderId="59" xfId="58" applyFont="1" applyFill="1" applyBorder="1" applyAlignment="1">
      <alignment horizontal="left" vertical="center" wrapText="1"/>
      <protection/>
    </xf>
    <xf numFmtId="0" fontId="7" fillId="4" borderId="143" xfId="58" applyFont="1" applyFill="1" applyBorder="1" applyAlignment="1">
      <alignment horizontal="left" vertical="center" wrapText="1"/>
      <protection/>
    </xf>
    <xf numFmtId="0" fontId="7" fillId="4" borderId="18" xfId="58" applyFont="1" applyFill="1" applyBorder="1" applyAlignment="1">
      <alignment horizontal="center" vertical="center"/>
      <protection/>
    </xf>
    <xf numFmtId="0" fontId="7" fillId="4" borderId="144" xfId="58" applyFont="1" applyFill="1" applyBorder="1" applyAlignment="1">
      <alignment horizontal="center" vertical="center"/>
      <protection/>
    </xf>
    <xf numFmtId="0" fontId="4" fillId="4" borderId="138" xfId="58" applyFont="1" applyFill="1" applyBorder="1" applyAlignment="1">
      <alignment horizontal="center"/>
      <protection/>
    </xf>
    <xf numFmtId="0" fontId="6" fillId="4" borderId="54" xfId="58" applyFont="1" applyFill="1" applyBorder="1" applyAlignment="1">
      <alignment horizontal="center" vertical="center" wrapText="1"/>
      <protection/>
    </xf>
    <xf numFmtId="0" fontId="6" fillId="4" borderId="145" xfId="58" applyFont="1" applyFill="1" applyBorder="1" applyAlignment="1">
      <alignment horizontal="center" vertical="center" wrapText="1"/>
      <protection/>
    </xf>
    <xf numFmtId="0" fontId="4" fillId="0" borderId="116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32" fillId="4" borderId="21" xfId="58" applyFont="1" applyFill="1" applyBorder="1" applyAlignment="1">
      <alignment horizontal="center" vertical="center"/>
      <protection/>
    </xf>
    <xf numFmtId="0" fontId="32" fillId="4" borderId="20" xfId="58" applyFont="1" applyFill="1" applyBorder="1" applyAlignment="1">
      <alignment horizontal="center" vertical="center"/>
      <protection/>
    </xf>
    <xf numFmtId="0" fontId="32" fillId="4" borderId="12" xfId="58" applyFont="1" applyFill="1" applyBorder="1" applyAlignment="1">
      <alignment horizontal="center"/>
      <protection/>
    </xf>
    <xf numFmtId="0" fontId="12" fillId="4" borderId="38" xfId="59" applyFont="1" applyFill="1" applyBorder="1" applyAlignment="1">
      <alignment vertical="center"/>
      <protection/>
    </xf>
    <xf numFmtId="0" fontId="12" fillId="4" borderId="111" xfId="59" applyFont="1" applyFill="1" applyBorder="1" applyAlignment="1">
      <alignment vertical="center"/>
      <protection/>
    </xf>
    <xf numFmtId="0" fontId="0" fillId="4" borderId="111" xfId="0" applyFont="1" applyFill="1" applyBorder="1" applyAlignment="1">
      <alignment vertical="center"/>
    </xf>
    <xf numFmtId="0" fontId="0" fillId="4" borderId="36" xfId="0" applyFont="1" applyFill="1" applyBorder="1" applyAlignment="1">
      <alignment vertical="center"/>
    </xf>
    <xf numFmtId="0" fontId="32" fillId="4" borderId="13" xfId="58" applyFont="1" applyFill="1" applyBorder="1" applyAlignment="1">
      <alignment horizontal="center"/>
      <protection/>
    </xf>
    <xf numFmtId="0" fontId="7" fillId="4" borderId="60" xfId="58" applyFont="1" applyFill="1" applyBorder="1" applyAlignment="1">
      <alignment horizontal="left" vertical="center" textRotation="90" wrapText="1"/>
      <protection/>
    </xf>
    <xf numFmtId="0" fontId="7" fillId="4" borderId="107" xfId="58" applyFont="1" applyFill="1" applyBorder="1" applyAlignment="1">
      <alignment horizontal="left" vertical="center" textRotation="90" wrapText="1"/>
      <protection/>
    </xf>
    <xf numFmtId="0" fontId="7" fillId="4" borderId="146" xfId="58" applyFont="1" applyFill="1" applyBorder="1" applyAlignment="1">
      <alignment horizontal="left" vertical="center" textRotation="90" wrapText="1"/>
      <protection/>
    </xf>
    <xf numFmtId="0" fontId="31" fillId="4" borderId="21" xfId="58" applyFont="1" applyFill="1" applyBorder="1" applyAlignment="1">
      <alignment horizontal="center" vertical="center" wrapText="1"/>
      <protection/>
    </xf>
    <xf numFmtId="0" fontId="14" fillId="4" borderId="12" xfId="0" applyFont="1" applyFill="1" applyBorder="1" applyAlignment="1">
      <alignment horizontal="center" vertical="center" wrapText="1"/>
    </xf>
    <xf numFmtId="0" fontId="30" fillId="4" borderId="46" xfId="58" applyFont="1" applyFill="1" applyBorder="1" applyAlignment="1">
      <alignment horizontal="center" vertical="center"/>
      <protection/>
    </xf>
    <xf numFmtId="0" fontId="14" fillId="4" borderId="11" xfId="0" applyFont="1" applyFill="1" applyBorder="1" applyAlignment="1">
      <alignment horizontal="center" vertical="center"/>
    </xf>
    <xf numFmtId="0" fontId="0" fillId="4" borderId="123" xfId="0" applyFont="1" applyFill="1" applyBorder="1" applyAlignment="1">
      <alignment vertical="center" wrapText="1"/>
    </xf>
    <xf numFmtId="0" fontId="0" fillId="4" borderId="138" xfId="0" applyFont="1" applyFill="1" applyBorder="1" applyAlignment="1">
      <alignment vertical="center" wrapText="1"/>
    </xf>
    <xf numFmtId="0" fontId="30" fillId="4" borderId="41" xfId="58" applyFont="1" applyFill="1" applyBorder="1" applyAlignment="1">
      <alignment horizontal="center" vertical="center"/>
      <protection/>
    </xf>
    <xf numFmtId="0" fontId="0" fillId="4" borderId="111" xfId="0" applyFont="1" applyFill="1" applyBorder="1" applyAlignment="1">
      <alignment horizontal="center" vertical="center"/>
    </xf>
    <xf numFmtId="0" fontId="0" fillId="4" borderId="136" xfId="0" applyFont="1" applyFill="1" applyBorder="1" applyAlignment="1">
      <alignment horizontal="center" vertical="center"/>
    </xf>
    <xf numFmtId="0" fontId="30" fillId="4" borderId="108" xfId="58" applyFont="1" applyFill="1" applyBorder="1" applyAlignment="1">
      <alignment horizontal="left" vertical="center" wrapText="1"/>
      <protection/>
    </xf>
    <xf numFmtId="0" fontId="30" fillId="4" borderId="93" xfId="0" applyFont="1" applyFill="1" applyBorder="1" applyAlignment="1">
      <alignment horizontal="left" vertical="center" wrapText="1"/>
    </xf>
    <xf numFmtId="0" fontId="33" fillId="4" borderId="27" xfId="58" applyFont="1" applyFill="1" applyBorder="1" applyAlignment="1">
      <alignment horizontal="center"/>
      <protection/>
    </xf>
    <xf numFmtId="0" fontId="26" fillId="4" borderId="48" xfId="58" applyFont="1" applyFill="1" applyBorder="1" applyAlignment="1">
      <alignment horizontal="center" vertical="center"/>
      <protection/>
    </xf>
    <xf numFmtId="0" fontId="0" fillId="4" borderId="28" xfId="0" applyFont="1" applyFill="1" applyBorder="1" applyAlignment="1">
      <alignment/>
    </xf>
    <xf numFmtId="0" fontId="0" fillId="4" borderId="76" xfId="0" applyFont="1" applyFill="1" applyBorder="1" applyAlignment="1">
      <alignment/>
    </xf>
    <xf numFmtId="0" fontId="0" fillId="4" borderId="139" xfId="0" applyFont="1" applyFill="1" applyBorder="1" applyAlignment="1">
      <alignment/>
    </xf>
    <xf numFmtId="0" fontId="0" fillId="4" borderId="132" xfId="0" applyFont="1" applyFill="1" applyBorder="1" applyAlignment="1">
      <alignment horizontal="center" vertical="center"/>
    </xf>
    <xf numFmtId="0" fontId="0" fillId="4" borderId="136" xfId="0" applyFont="1" applyFill="1" applyBorder="1" applyAlignment="1">
      <alignment vertical="center"/>
    </xf>
    <xf numFmtId="0" fontId="12" fillId="4" borderId="125" xfId="59" applyFont="1" applyFill="1" applyBorder="1" applyAlignment="1" quotePrefix="1">
      <alignment vertical="center"/>
      <protection/>
    </xf>
    <xf numFmtId="0" fontId="12" fillId="4" borderId="57" xfId="59" applyFont="1" applyFill="1" applyBorder="1" applyAlignment="1" quotePrefix="1">
      <alignment vertical="center"/>
      <protection/>
    </xf>
    <xf numFmtId="0" fontId="0" fillId="4" borderId="57" xfId="0" applyFont="1" applyFill="1" applyBorder="1" applyAlignment="1">
      <alignment vertical="center"/>
    </xf>
    <xf numFmtId="0" fontId="0" fillId="4" borderId="96" xfId="0" applyFont="1" applyFill="1" applyBorder="1" applyAlignment="1">
      <alignment vertical="center"/>
    </xf>
    <xf numFmtId="0" fontId="34" fillId="4" borderId="38" xfId="58" applyFont="1" applyFill="1" applyBorder="1" applyAlignment="1">
      <alignment horizontal="center"/>
      <protection/>
    </xf>
    <xf numFmtId="0" fontId="34" fillId="4" borderId="36" xfId="58" applyFont="1" applyFill="1" applyBorder="1" applyAlignment="1">
      <alignment horizontal="center"/>
      <protection/>
    </xf>
    <xf numFmtId="0" fontId="4" fillId="0" borderId="5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3" fillId="4" borderId="130" xfId="58" applyFont="1" applyFill="1" applyBorder="1" applyAlignment="1">
      <alignment horizontal="center" textRotation="90" wrapText="1"/>
      <protection/>
    </xf>
    <xf numFmtId="0" fontId="33" fillId="4" borderId="79" xfId="58" applyFont="1" applyFill="1" applyBorder="1" applyAlignment="1">
      <alignment horizontal="center" textRotation="90" wrapText="1"/>
      <protection/>
    </xf>
    <xf numFmtId="0" fontId="33" fillId="4" borderId="10" xfId="58" applyFont="1" applyFill="1" applyBorder="1" applyAlignment="1">
      <alignment horizontal="center" textRotation="90" wrapText="1"/>
      <protection/>
    </xf>
    <xf numFmtId="0" fontId="33" fillId="4" borderId="130" xfId="58" applyFont="1" applyFill="1" applyBorder="1" applyAlignment="1">
      <alignment horizontal="center" textRotation="90"/>
      <protection/>
    </xf>
    <xf numFmtId="0" fontId="33" fillId="4" borderId="79" xfId="58" applyFont="1" applyFill="1" applyBorder="1" applyAlignment="1">
      <alignment horizontal="center" textRotation="90"/>
      <protection/>
    </xf>
    <xf numFmtId="0" fontId="33" fillId="4" borderId="10" xfId="58" applyFont="1" applyFill="1" applyBorder="1" applyAlignment="1">
      <alignment horizontal="center" textRotation="90"/>
      <protection/>
    </xf>
    <xf numFmtId="0" fontId="32" fillId="4" borderId="131" xfId="58" applyFont="1" applyFill="1" applyBorder="1" applyAlignment="1">
      <alignment horizontal="center" vertical="center"/>
      <protection/>
    </xf>
    <xf numFmtId="0" fontId="32" fillId="4" borderId="132" xfId="58" applyFont="1" applyFill="1" applyBorder="1" applyAlignment="1">
      <alignment horizontal="center" vertical="center"/>
      <protection/>
    </xf>
    <xf numFmtId="0" fontId="32" fillId="4" borderId="133" xfId="58" applyFont="1" applyFill="1" applyBorder="1" applyAlignment="1">
      <alignment horizontal="center" vertical="center"/>
      <protection/>
    </xf>
    <xf numFmtId="0" fontId="28" fillId="4" borderId="130" xfId="58" applyFont="1" applyFill="1" applyBorder="1" applyAlignment="1">
      <alignment horizontal="center" vertical="center"/>
      <protection/>
    </xf>
    <xf numFmtId="0" fontId="28" fillId="4" borderId="10" xfId="58" applyFont="1" applyFill="1" applyBorder="1" applyAlignment="1">
      <alignment horizontal="center" vertical="center"/>
      <protection/>
    </xf>
    <xf numFmtId="0" fontId="24" fillId="4" borderId="0" xfId="58" applyFont="1" applyFill="1" applyAlignment="1">
      <alignment horizontal="center" vertical="center"/>
      <protection/>
    </xf>
    <xf numFmtId="0" fontId="25" fillId="4" borderId="0" xfId="58" applyFont="1" applyFill="1" applyAlignment="1">
      <alignment horizontal="center" vertical="center"/>
      <protection/>
    </xf>
    <xf numFmtId="0" fontId="26" fillId="4" borderId="0" xfId="58" applyFont="1" applyFill="1" applyAlignment="1">
      <alignment horizontal="center" vertical="center"/>
      <protection/>
    </xf>
    <xf numFmtId="0" fontId="27" fillId="4" borderId="0" xfId="58" applyFont="1" applyFill="1" applyAlignment="1">
      <alignment horizontal="center" vertical="center"/>
      <protection/>
    </xf>
    <xf numFmtId="0" fontId="28" fillId="0" borderId="0" xfId="58" applyFont="1" applyFill="1" applyAlignment="1">
      <alignment horizontal="center" vertical="center"/>
      <protection/>
    </xf>
    <xf numFmtId="0" fontId="29" fillId="0" borderId="0" xfId="58" applyFont="1" applyFill="1" applyAlignment="1">
      <alignment horizontal="center" vertical="center"/>
      <protection/>
    </xf>
    <xf numFmtId="0" fontId="30" fillId="4" borderId="0" xfId="58" applyFont="1" applyFill="1" applyBorder="1" applyAlignment="1">
      <alignment horizontal="center" vertical="center"/>
      <protection/>
    </xf>
    <xf numFmtId="0" fontId="3" fillId="4" borderId="0" xfId="58" applyFont="1" applyFill="1" applyBorder="1" applyAlignment="1">
      <alignment horizontal="center" vertical="center"/>
      <protection/>
    </xf>
    <xf numFmtId="0" fontId="30" fillId="4" borderId="128" xfId="58" applyFont="1" applyFill="1" applyBorder="1" applyAlignment="1">
      <alignment horizontal="left" vertical="center" textRotation="90"/>
      <protection/>
    </xf>
    <xf numFmtId="0" fontId="23" fillId="4" borderId="119" xfId="58" applyFont="1" applyFill="1" applyBorder="1" applyAlignment="1">
      <alignment horizontal="left"/>
      <protection/>
    </xf>
    <xf numFmtId="0" fontId="23" fillId="4" borderId="129" xfId="58" applyFont="1" applyFill="1" applyBorder="1" applyAlignment="1">
      <alignment horizontal="left"/>
      <protection/>
    </xf>
    <xf numFmtId="0" fontId="31" fillId="4" borderId="130" xfId="58" applyFont="1" applyFill="1" applyBorder="1" applyAlignment="1">
      <alignment horizontal="center" vertical="center" textRotation="90"/>
      <protection/>
    </xf>
    <xf numFmtId="0" fontId="32" fillId="4" borderId="79" xfId="58" applyFont="1" applyFill="1" applyBorder="1" applyAlignment="1">
      <alignment/>
      <protection/>
    </xf>
    <xf numFmtId="0" fontId="32" fillId="4" borderId="10" xfId="58" applyFont="1" applyFill="1" applyBorder="1" applyAlignment="1">
      <alignment/>
      <protection/>
    </xf>
    <xf numFmtId="0" fontId="33" fillId="4" borderId="25" xfId="58" applyFont="1" applyFill="1" applyBorder="1" applyAlignment="1">
      <alignment horizontal="center" vertical="center" wrapText="1"/>
      <protection/>
    </xf>
    <xf numFmtId="0" fontId="0" fillId="4" borderId="24" xfId="0" applyFont="1" applyFill="1" applyBorder="1" applyAlignment="1">
      <alignment horizontal="center" vertical="center" wrapText="1"/>
    </xf>
    <xf numFmtId="0" fontId="0" fillId="4" borderId="134" xfId="0" applyFont="1" applyFill="1" applyBorder="1" applyAlignment="1">
      <alignment horizontal="center" vertical="center" wrapText="1"/>
    </xf>
    <xf numFmtId="0" fontId="0" fillId="4" borderId="135" xfId="0" applyFont="1" applyFill="1" applyBorder="1" applyAlignment="1">
      <alignment horizontal="center" vertical="center" wrapText="1"/>
    </xf>
    <xf numFmtId="0" fontId="0" fillId="4" borderId="76" xfId="0" applyFont="1" applyFill="1" applyBorder="1" applyAlignment="1">
      <alignment horizontal="center" vertical="center" wrapText="1"/>
    </xf>
    <xf numFmtId="0" fontId="0" fillId="4" borderId="100" xfId="0" applyFont="1" applyFill="1" applyBorder="1" applyAlignment="1">
      <alignment horizontal="center" vertical="center" wrapText="1"/>
    </xf>
    <xf numFmtId="0" fontId="7" fillId="4" borderId="108" xfId="58" applyFont="1" applyFill="1" applyBorder="1" applyAlignment="1">
      <alignment horizontal="left" vertical="center" wrapText="1"/>
      <protection/>
    </xf>
    <xf numFmtId="0" fontId="7" fillId="4" borderId="93" xfId="0" applyFont="1" applyFill="1" applyBorder="1" applyAlignment="1">
      <alignment horizontal="left" vertical="center" wrapText="1"/>
    </xf>
    <xf numFmtId="0" fontId="6" fillId="4" borderId="21" xfId="58" applyFont="1" applyFill="1" applyBorder="1" applyAlignment="1">
      <alignment horizontal="center" vertical="center" wrapText="1"/>
      <protection/>
    </xf>
    <xf numFmtId="0" fontId="7" fillId="4" borderId="21" xfId="58" applyFont="1" applyFill="1" applyBorder="1" applyAlignment="1">
      <alignment horizontal="center" vertical="center"/>
      <protection/>
    </xf>
    <xf numFmtId="0" fontId="14" fillId="4" borderId="12" xfId="0" applyFont="1" applyFill="1" applyBorder="1" applyAlignment="1">
      <alignment horizontal="center" vertical="center"/>
    </xf>
    <xf numFmtId="0" fontId="0" fillId="4" borderId="21" xfId="58" applyFont="1" applyFill="1" applyBorder="1" applyAlignment="1">
      <alignment horizontal="center" vertical="center"/>
      <protection/>
    </xf>
    <xf numFmtId="0" fontId="0" fillId="4" borderId="20" xfId="58" applyFont="1" applyFill="1" applyBorder="1" applyAlignment="1">
      <alignment horizontal="center" vertical="center"/>
      <protection/>
    </xf>
    <xf numFmtId="0" fontId="4" fillId="4" borderId="12" xfId="58" applyFont="1" applyFill="1" applyBorder="1" applyAlignment="1">
      <alignment horizontal="center"/>
      <protection/>
    </xf>
    <xf numFmtId="0" fontId="4" fillId="4" borderId="52" xfId="58" applyFont="1" applyFill="1" applyBorder="1" applyAlignment="1">
      <alignment horizontal="center"/>
      <protection/>
    </xf>
    <xf numFmtId="0" fontId="4" fillId="4" borderId="18" xfId="58" applyFont="1" applyFill="1" applyBorder="1" applyAlignment="1">
      <alignment horizontal="center"/>
      <protection/>
    </xf>
    <xf numFmtId="0" fontId="0" fillId="4" borderId="111" xfId="0" applyFont="1" applyFill="1" applyBorder="1" applyAlignment="1">
      <alignment horizontal="center" vertical="center"/>
    </xf>
    <xf numFmtId="0" fontId="0" fillId="4" borderId="136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/>
    </xf>
    <xf numFmtId="0" fontId="0" fillId="4" borderId="139" xfId="0" applyFont="1" applyFill="1" applyBorder="1" applyAlignment="1">
      <alignment/>
    </xf>
    <xf numFmtId="0" fontId="14" fillId="4" borderId="27" xfId="58" applyFont="1" applyFill="1" applyBorder="1" applyAlignment="1">
      <alignment horizontal="center"/>
      <protection/>
    </xf>
    <xf numFmtId="0" fontId="0" fillId="4" borderId="24" xfId="0" applyFont="1" applyFill="1" applyBorder="1" applyAlignment="1">
      <alignment horizontal="center" vertical="center" wrapText="1"/>
    </xf>
    <xf numFmtId="0" fontId="0" fillId="4" borderId="134" xfId="0" applyFont="1" applyFill="1" applyBorder="1" applyAlignment="1">
      <alignment horizontal="center" vertical="center" wrapText="1"/>
    </xf>
    <xf numFmtId="0" fontId="0" fillId="4" borderId="135" xfId="0" applyFont="1" applyFill="1" applyBorder="1" applyAlignment="1">
      <alignment horizontal="center" vertical="center" wrapText="1"/>
    </xf>
    <xf numFmtId="0" fontId="0" fillId="4" borderId="76" xfId="0" applyFont="1" applyFill="1" applyBorder="1" applyAlignment="1">
      <alignment horizontal="center" vertical="center" wrapText="1"/>
    </xf>
    <xf numFmtId="0" fontId="0" fillId="4" borderId="100" xfId="0" applyFont="1" applyFill="1" applyBorder="1" applyAlignment="1">
      <alignment horizontal="center" vertical="center" wrapText="1"/>
    </xf>
    <xf numFmtId="0" fontId="9" fillId="4" borderId="0" xfId="58" applyFont="1" applyFill="1" applyAlignment="1">
      <alignment horizontal="center" vertical="center"/>
      <protection/>
    </xf>
    <xf numFmtId="0" fontId="11" fillId="4" borderId="0" xfId="58" applyFont="1" applyFill="1" applyAlignment="1">
      <alignment horizontal="center" vertical="center"/>
      <protection/>
    </xf>
    <xf numFmtId="0" fontId="13" fillId="0" borderId="0" xfId="58" applyFont="1" applyFill="1" applyAlignment="1">
      <alignment horizontal="center" vertical="center"/>
      <protection/>
    </xf>
    <xf numFmtId="0" fontId="0" fillId="4" borderId="0" xfId="58" applyFont="1" applyFill="1" applyBorder="1" applyAlignment="1">
      <alignment horizontal="center" vertical="center"/>
      <protection/>
    </xf>
    <xf numFmtId="0" fontId="15" fillId="4" borderId="119" xfId="58" applyFont="1" applyFill="1" applyBorder="1" applyAlignment="1">
      <alignment horizontal="left"/>
      <protection/>
    </xf>
    <xf numFmtId="0" fontId="15" fillId="4" borderId="129" xfId="58" applyFont="1" applyFill="1" applyBorder="1" applyAlignment="1">
      <alignment horizontal="left"/>
      <protection/>
    </xf>
    <xf numFmtId="0" fontId="0" fillId="4" borderId="79" xfId="58" applyFont="1" applyFill="1" applyBorder="1" applyAlignment="1">
      <alignment/>
      <protection/>
    </xf>
    <xf numFmtId="0" fontId="0" fillId="4" borderId="10" xfId="58" applyFont="1" applyFill="1" applyBorder="1" applyAlignment="1">
      <alignment/>
      <protection/>
    </xf>
    <xf numFmtId="0" fontId="0" fillId="4" borderId="76" xfId="0" applyFont="1" applyFill="1" applyBorder="1" applyAlignment="1">
      <alignment/>
    </xf>
    <xf numFmtId="0" fontId="0" fillId="4" borderId="100" xfId="0" applyFont="1" applyFill="1" applyBorder="1" applyAlignment="1">
      <alignment/>
    </xf>
    <xf numFmtId="0" fontId="7" fillId="4" borderId="38" xfId="58" applyFont="1" applyFill="1" applyBorder="1" applyAlignment="1">
      <alignment horizontal="center"/>
      <protection/>
    </xf>
    <xf numFmtId="0" fontId="7" fillId="4" borderId="36" xfId="58" applyFont="1" applyFill="1" applyBorder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7_11_05_ora-vizsgatervek" xfId="57"/>
    <cellStyle name="Normál_H_B séma 0323" xfId="58"/>
    <cellStyle name="Normál_H-B TKV MŰSZAKI 3 mell jav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kumentumok\BSc%20INDIt&#193;S\j&#250;lius\2.&#252;tem\Mindenf&#233;le%20gy&#369;jt&#337;\Kat.elektr.&#225;ttekint&#337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érak"/>
      <sheetName val="lok"/>
      <sheetName val="..XLS]hir"/>
      <sheetName val="ref"/>
      <sheetName val="ehv"/>
      <sheetName val="inform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L52"/>
  <sheetViews>
    <sheetView zoomScale="70" zoomScaleNormal="70" workbookViewId="0" topLeftCell="A1">
      <selection activeCell="A12" sqref="A12:D15"/>
    </sheetView>
  </sheetViews>
  <sheetFormatPr defaultColWidth="9.140625" defaultRowHeight="12.75"/>
  <cols>
    <col min="1" max="1" width="16.7109375" style="0" customWidth="1"/>
    <col min="2" max="2" width="7.28125" style="0" customWidth="1"/>
    <col min="3" max="3" width="63.28125" style="0" customWidth="1"/>
    <col min="4" max="4" width="30.57421875" style="0" customWidth="1"/>
    <col min="5" max="28" width="5.7109375" style="0" customWidth="1"/>
    <col min="29" max="29" width="8.57421875" style="0" customWidth="1"/>
    <col min="30" max="30" width="7.57421875" style="0" customWidth="1"/>
    <col min="31" max="32" width="7.140625" style="0" customWidth="1"/>
    <col min="33" max="33" width="6.7109375" style="0" customWidth="1"/>
    <col min="34" max="34" width="7.28125" style="0" customWidth="1"/>
    <col min="35" max="35" width="5.7109375" style="0" customWidth="1"/>
  </cols>
  <sheetData>
    <row r="1" spans="1:34" s="54" customFormat="1" ht="15.75" customHeight="1">
      <c r="A1" s="795" t="s">
        <v>0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5"/>
      <c r="AF1" s="795"/>
      <c r="AG1" s="795"/>
      <c r="AH1" s="795"/>
    </row>
    <row r="2" spans="1:34" s="54" customFormat="1" ht="15.75" customHeight="1">
      <c r="A2" s="796" t="s">
        <v>378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796"/>
      <c r="AB2" s="796"/>
      <c r="AC2" s="796"/>
      <c r="AD2" s="796"/>
      <c r="AE2" s="796"/>
      <c r="AF2" s="796"/>
      <c r="AG2" s="796"/>
      <c r="AH2" s="796"/>
    </row>
    <row r="3" spans="1:34" s="54" customFormat="1" ht="15.75" customHeight="1">
      <c r="A3" s="797" t="s">
        <v>419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  <c r="AF3" s="797"/>
      <c r="AG3" s="797"/>
      <c r="AH3" s="797"/>
    </row>
    <row r="4" spans="1:34" s="54" customFormat="1" ht="15.75" customHeight="1">
      <c r="A4" s="798" t="s">
        <v>43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8"/>
      <c r="AG4" s="798"/>
      <c r="AH4" s="798"/>
    </row>
    <row r="5" spans="1:34" s="54" customFormat="1" ht="15.75" customHeight="1" thickBot="1">
      <c r="A5" s="799" t="s">
        <v>524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</row>
    <row r="6" spans="1:34" s="54" customFormat="1" ht="15.75" customHeight="1" thickBot="1" thickTop="1">
      <c r="A6" s="800" t="s">
        <v>1</v>
      </c>
      <c r="B6" s="803" t="s">
        <v>2</v>
      </c>
      <c r="C6" s="806" t="s">
        <v>3</v>
      </c>
      <c r="D6" s="55"/>
      <c r="E6" s="808" t="s">
        <v>4</v>
      </c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09"/>
      <c r="W6" s="809"/>
      <c r="X6" s="809"/>
      <c r="Y6" s="809"/>
      <c r="Z6" s="809"/>
      <c r="AA6" s="809"/>
      <c r="AB6" s="810"/>
      <c r="AC6" s="811" t="s">
        <v>5</v>
      </c>
      <c r="AD6" s="811" t="s">
        <v>6</v>
      </c>
      <c r="AE6" s="831" t="s">
        <v>7</v>
      </c>
      <c r="AF6" s="814" t="s">
        <v>8</v>
      </c>
      <c r="AG6" s="815"/>
      <c r="AH6" s="816"/>
    </row>
    <row r="7" spans="1:34" s="54" customFormat="1" ht="15.75" customHeight="1" thickBot="1">
      <c r="A7" s="801"/>
      <c r="B7" s="804"/>
      <c r="C7" s="807"/>
      <c r="D7" s="57"/>
      <c r="E7" s="820" t="s">
        <v>12</v>
      </c>
      <c r="F7" s="821"/>
      <c r="G7" s="822"/>
      <c r="H7" s="820" t="s">
        <v>13</v>
      </c>
      <c r="I7" s="821"/>
      <c r="J7" s="822"/>
      <c r="K7" s="820" t="s">
        <v>14</v>
      </c>
      <c r="L7" s="821"/>
      <c r="M7" s="822"/>
      <c r="N7" s="820" t="s">
        <v>15</v>
      </c>
      <c r="O7" s="821"/>
      <c r="P7" s="822"/>
      <c r="Q7" s="820" t="s">
        <v>16</v>
      </c>
      <c r="R7" s="821"/>
      <c r="S7" s="822"/>
      <c r="T7" s="820" t="s">
        <v>17</v>
      </c>
      <c r="U7" s="821"/>
      <c r="V7" s="822"/>
      <c r="W7" s="820" t="s">
        <v>18</v>
      </c>
      <c r="X7" s="821"/>
      <c r="Y7" s="822"/>
      <c r="Z7" s="820" t="s">
        <v>53</v>
      </c>
      <c r="AA7" s="821"/>
      <c r="AB7" s="822"/>
      <c r="AC7" s="812"/>
      <c r="AD7" s="812"/>
      <c r="AE7" s="832"/>
      <c r="AF7" s="817"/>
      <c r="AG7" s="818"/>
      <c r="AH7" s="819"/>
    </row>
    <row r="8" spans="1:34" s="54" customFormat="1" ht="79.5" customHeight="1" thickBot="1">
      <c r="A8" s="802"/>
      <c r="B8" s="805"/>
      <c r="C8" s="58" t="s">
        <v>19</v>
      </c>
      <c r="D8" s="59" t="s">
        <v>51</v>
      </c>
      <c r="E8" s="61" t="s">
        <v>208</v>
      </c>
      <c r="F8" s="62" t="s">
        <v>7</v>
      </c>
      <c r="G8" s="63" t="s">
        <v>20</v>
      </c>
      <c r="H8" s="61" t="s">
        <v>208</v>
      </c>
      <c r="I8" s="62" t="s">
        <v>7</v>
      </c>
      <c r="J8" s="63" t="s">
        <v>20</v>
      </c>
      <c r="K8" s="61" t="s">
        <v>208</v>
      </c>
      <c r="L8" s="62" t="s">
        <v>7</v>
      </c>
      <c r="M8" s="64" t="s">
        <v>20</v>
      </c>
      <c r="N8" s="61" t="s">
        <v>208</v>
      </c>
      <c r="O8" s="62" t="s">
        <v>7</v>
      </c>
      <c r="P8" s="63" t="s">
        <v>20</v>
      </c>
      <c r="Q8" s="61" t="s">
        <v>208</v>
      </c>
      <c r="R8" s="62" t="s">
        <v>7</v>
      </c>
      <c r="S8" s="64" t="s">
        <v>20</v>
      </c>
      <c r="T8" s="61" t="s">
        <v>208</v>
      </c>
      <c r="U8" s="62" t="s">
        <v>7</v>
      </c>
      <c r="V8" s="63" t="s">
        <v>20</v>
      </c>
      <c r="W8" s="61" t="s">
        <v>208</v>
      </c>
      <c r="X8" s="62" t="s">
        <v>7</v>
      </c>
      <c r="Y8" s="64" t="s">
        <v>20</v>
      </c>
      <c r="Z8" s="61" t="s">
        <v>208</v>
      </c>
      <c r="AA8" s="62" t="s">
        <v>7</v>
      </c>
      <c r="AB8" s="63" t="s">
        <v>20</v>
      </c>
      <c r="AC8" s="813"/>
      <c r="AD8" s="813"/>
      <c r="AE8" s="833"/>
      <c r="AF8" s="65" t="s">
        <v>21</v>
      </c>
      <c r="AG8" s="1" t="s">
        <v>47</v>
      </c>
      <c r="AH8" s="66" t="s">
        <v>22</v>
      </c>
    </row>
    <row r="9" spans="1:34" s="548" customFormat="1" ht="15" customHeight="1">
      <c r="A9" s="663" t="s">
        <v>12</v>
      </c>
      <c r="B9" s="823" t="s">
        <v>61</v>
      </c>
      <c r="C9" s="824"/>
      <c r="D9" s="67"/>
      <c r="E9" s="68"/>
      <c r="F9" s="69"/>
      <c r="G9" s="70"/>
      <c r="H9" s="71"/>
      <c r="I9" s="69"/>
      <c r="J9" s="72"/>
      <c r="K9" s="68"/>
      <c r="L9" s="69"/>
      <c r="M9" s="70"/>
      <c r="N9" s="71"/>
      <c r="O9" s="69"/>
      <c r="P9" s="72"/>
      <c r="Q9" s="68"/>
      <c r="R9" s="69"/>
      <c r="S9" s="70"/>
      <c r="T9" s="71"/>
      <c r="U9" s="69"/>
      <c r="V9" s="72"/>
      <c r="W9" s="68"/>
      <c r="X9" s="69"/>
      <c r="Y9" s="70"/>
      <c r="Z9" s="71"/>
      <c r="AA9" s="69"/>
      <c r="AB9" s="72"/>
      <c r="AC9" s="68"/>
      <c r="AD9" s="69"/>
      <c r="AE9" s="70"/>
      <c r="AF9" s="73"/>
      <c r="AG9" s="69"/>
      <c r="AH9" s="72"/>
    </row>
    <row r="10" spans="1:34" s="548" customFormat="1" ht="15.75" customHeight="1">
      <c r="A10" s="664" t="s">
        <v>63</v>
      </c>
      <c r="B10" s="825" t="s">
        <v>190</v>
      </c>
      <c r="C10" s="826"/>
      <c r="D10" s="76"/>
      <c r="E10" s="77"/>
      <c r="F10" s="78"/>
      <c r="G10" s="79"/>
      <c r="H10" s="80"/>
      <c r="I10" s="78"/>
      <c r="J10" s="81"/>
      <c r="K10" s="77"/>
      <c r="L10" s="78"/>
      <c r="M10" s="79"/>
      <c r="N10" s="80"/>
      <c r="O10" s="78"/>
      <c r="P10" s="81"/>
      <c r="Q10" s="77"/>
      <c r="R10" s="78"/>
      <c r="S10" s="79"/>
      <c r="T10" s="80"/>
      <c r="U10" s="78"/>
      <c r="V10" s="81"/>
      <c r="W10" s="77"/>
      <c r="X10" s="78"/>
      <c r="Y10" s="79"/>
      <c r="Z10" s="80"/>
      <c r="AA10" s="78"/>
      <c r="AB10" s="81"/>
      <c r="AC10" s="82"/>
      <c r="AD10" s="78"/>
      <c r="AE10" s="79"/>
      <c r="AF10" s="83"/>
      <c r="AG10" s="42"/>
      <c r="AH10" s="84"/>
    </row>
    <row r="11" spans="1:34" s="549" customFormat="1" ht="15.75" customHeight="1">
      <c r="A11" s="668" t="s">
        <v>224</v>
      </c>
      <c r="B11" s="92" t="s">
        <v>9</v>
      </c>
      <c r="C11" s="777" t="s">
        <v>555</v>
      </c>
      <c r="D11" s="515" t="s">
        <v>225</v>
      </c>
      <c r="E11" s="769">
        <v>4</v>
      </c>
      <c r="F11" s="42">
        <v>2</v>
      </c>
      <c r="G11" s="775" t="s">
        <v>48</v>
      </c>
      <c r="H11" s="778"/>
      <c r="I11" s="779"/>
      <c r="J11" s="780"/>
      <c r="K11" s="781"/>
      <c r="L11" s="779"/>
      <c r="M11" s="85"/>
      <c r="N11" s="778"/>
      <c r="O11" s="779"/>
      <c r="P11" s="780"/>
      <c r="Q11" s="781"/>
      <c r="R11" s="779"/>
      <c r="S11" s="85"/>
      <c r="T11" s="778"/>
      <c r="U11" s="779"/>
      <c r="V11" s="780"/>
      <c r="W11" s="781"/>
      <c r="X11" s="779"/>
      <c r="Y11" s="85"/>
      <c r="Z11" s="778"/>
      <c r="AA11" s="779"/>
      <c r="AB11" s="780"/>
      <c r="AC11" s="52">
        <v>60</v>
      </c>
      <c r="AD11" s="86">
        <f aca="true" t="shared" si="0" ref="AD11:AD20">AE11*30</f>
        <v>60</v>
      </c>
      <c r="AE11" s="87">
        <f aca="true" t="shared" si="1" ref="AE11:AE20">F11+I11+L11+O11+R11+U11+X11+AA11</f>
        <v>2</v>
      </c>
      <c r="AF11" s="83"/>
      <c r="AG11" s="775"/>
      <c r="AH11" s="782">
        <f>AC11</f>
        <v>60</v>
      </c>
    </row>
    <row r="12" spans="1:34" s="549" customFormat="1" ht="15.75" customHeight="1">
      <c r="A12" s="783" t="s">
        <v>566</v>
      </c>
      <c r="B12" s="92" t="s">
        <v>9</v>
      </c>
      <c r="C12" s="777" t="s">
        <v>221</v>
      </c>
      <c r="D12" s="515" t="s">
        <v>570</v>
      </c>
      <c r="E12" s="769">
        <v>4</v>
      </c>
      <c r="F12" s="42">
        <v>5</v>
      </c>
      <c r="G12" s="775" t="s">
        <v>194</v>
      </c>
      <c r="H12" s="778"/>
      <c r="I12" s="779"/>
      <c r="J12" s="780"/>
      <c r="K12" s="781"/>
      <c r="L12" s="779"/>
      <c r="M12" s="85"/>
      <c r="N12" s="778"/>
      <c r="O12" s="779"/>
      <c r="P12" s="780"/>
      <c r="Q12" s="781"/>
      <c r="R12" s="779"/>
      <c r="S12" s="85"/>
      <c r="T12" s="778"/>
      <c r="U12" s="779"/>
      <c r="V12" s="780"/>
      <c r="W12" s="781"/>
      <c r="X12" s="779"/>
      <c r="Y12" s="85"/>
      <c r="Z12" s="778"/>
      <c r="AA12" s="779"/>
      <c r="AB12" s="780"/>
      <c r="AC12" s="52">
        <v>49</v>
      </c>
      <c r="AD12" s="86">
        <f t="shared" si="0"/>
        <v>150</v>
      </c>
      <c r="AE12" s="87">
        <f t="shared" si="1"/>
        <v>5</v>
      </c>
      <c r="AF12" s="83">
        <v>13</v>
      </c>
      <c r="AG12" s="775"/>
      <c r="AH12" s="782">
        <v>36</v>
      </c>
    </row>
    <row r="13" spans="1:34" s="549" customFormat="1" ht="15.75" customHeight="1">
      <c r="A13" s="783" t="s">
        <v>567</v>
      </c>
      <c r="B13" s="92" t="s">
        <v>9</v>
      </c>
      <c r="C13" s="777" t="s">
        <v>222</v>
      </c>
      <c r="D13" s="515" t="s">
        <v>570</v>
      </c>
      <c r="E13" s="769">
        <v>4</v>
      </c>
      <c r="F13" s="42">
        <v>4</v>
      </c>
      <c r="G13" s="775" t="s">
        <v>194</v>
      </c>
      <c r="H13" s="778"/>
      <c r="I13" s="779"/>
      <c r="J13" s="780"/>
      <c r="K13" s="781"/>
      <c r="L13" s="779"/>
      <c r="M13" s="85"/>
      <c r="N13" s="778"/>
      <c r="O13" s="779"/>
      <c r="P13" s="780"/>
      <c r="Q13" s="781"/>
      <c r="R13" s="779"/>
      <c r="S13" s="85"/>
      <c r="T13" s="778"/>
      <c r="U13" s="779"/>
      <c r="V13" s="780"/>
      <c r="W13" s="781"/>
      <c r="X13" s="779"/>
      <c r="Y13" s="85"/>
      <c r="Z13" s="778"/>
      <c r="AA13" s="779"/>
      <c r="AB13" s="780"/>
      <c r="AC13" s="52">
        <v>57</v>
      </c>
      <c r="AD13" s="86">
        <f t="shared" si="0"/>
        <v>120</v>
      </c>
      <c r="AE13" s="87">
        <f t="shared" si="1"/>
        <v>4</v>
      </c>
      <c r="AF13" s="83">
        <v>20</v>
      </c>
      <c r="AG13" s="775"/>
      <c r="AH13" s="782">
        <v>37</v>
      </c>
    </row>
    <row r="14" spans="1:34" s="549" customFormat="1" ht="15.75" customHeight="1">
      <c r="A14" s="783" t="s">
        <v>568</v>
      </c>
      <c r="B14" s="92" t="s">
        <v>9</v>
      </c>
      <c r="C14" s="777" t="s">
        <v>496</v>
      </c>
      <c r="D14" s="515" t="s">
        <v>570</v>
      </c>
      <c r="E14" s="769">
        <v>6</v>
      </c>
      <c r="F14" s="42">
        <v>5</v>
      </c>
      <c r="G14" s="775" t="s">
        <v>194</v>
      </c>
      <c r="H14" s="778"/>
      <c r="I14" s="779"/>
      <c r="J14" s="780"/>
      <c r="K14" s="781"/>
      <c r="L14" s="779"/>
      <c r="M14" s="85"/>
      <c r="N14" s="778"/>
      <c r="O14" s="779"/>
      <c r="P14" s="780"/>
      <c r="Q14" s="781"/>
      <c r="R14" s="779"/>
      <c r="S14" s="85"/>
      <c r="T14" s="778"/>
      <c r="U14" s="779"/>
      <c r="V14" s="780"/>
      <c r="W14" s="781"/>
      <c r="X14" s="779"/>
      <c r="Y14" s="85"/>
      <c r="Z14" s="778"/>
      <c r="AA14" s="779"/>
      <c r="AB14" s="780"/>
      <c r="AC14" s="52">
        <v>79</v>
      </c>
      <c r="AD14" s="86">
        <f t="shared" si="0"/>
        <v>150</v>
      </c>
      <c r="AE14" s="87">
        <f t="shared" si="1"/>
        <v>5</v>
      </c>
      <c r="AF14" s="83">
        <v>22</v>
      </c>
      <c r="AG14" s="775"/>
      <c r="AH14" s="782">
        <v>57</v>
      </c>
    </row>
    <row r="15" spans="1:34" s="548" customFormat="1" ht="15.75" customHeight="1">
      <c r="A15" s="783" t="s">
        <v>569</v>
      </c>
      <c r="B15" s="92" t="s">
        <v>9</v>
      </c>
      <c r="C15" s="784" t="s">
        <v>223</v>
      </c>
      <c r="D15" s="515" t="s">
        <v>570</v>
      </c>
      <c r="E15" s="4">
        <v>6</v>
      </c>
      <c r="F15" s="42">
        <v>4</v>
      </c>
      <c r="G15" s="775" t="s">
        <v>194</v>
      </c>
      <c r="H15" s="24"/>
      <c r="I15" s="3"/>
      <c r="J15" s="25"/>
      <c r="K15" s="4"/>
      <c r="L15" s="3"/>
      <c r="M15" s="23"/>
      <c r="N15" s="24"/>
      <c r="O15" s="3"/>
      <c r="P15" s="25"/>
      <c r="Q15" s="50"/>
      <c r="R15" s="49"/>
      <c r="S15" s="23"/>
      <c r="T15" s="18"/>
      <c r="U15" s="49"/>
      <c r="V15" s="91"/>
      <c r="W15" s="92"/>
      <c r="X15" s="51"/>
      <c r="Y15" s="93"/>
      <c r="Z15" s="7"/>
      <c r="AA15" s="51"/>
      <c r="AB15" s="91"/>
      <c r="AC15" s="52">
        <v>79</v>
      </c>
      <c r="AD15" s="86">
        <f t="shared" si="0"/>
        <v>120</v>
      </c>
      <c r="AE15" s="87">
        <f t="shared" si="1"/>
        <v>4</v>
      </c>
      <c r="AF15" s="396">
        <v>22</v>
      </c>
      <c r="AG15" s="93"/>
      <c r="AH15" s="782">
        <v>57</v>
      </c>
    </row>
    <row r="16" spans="1:34" s="548" customFormat="1" ht="15.75" customHeight="1">
      <c r="A16" s="666" t="s">
        <v>396</v>
      </c>
      <c r="B16" s="370" t="s">
        <v>9</v>
      </c>
      <c r="C16" s="10" t="s">
        <v>234</v>
      </c>
      <c r="D16" s="673" t="s">
        <v>556</v>
      </c>
      <c r="E16" s="4"/>
      <c r="F16" s="3"/>
      <c r="G16" s="23"/>
      <c r="H16" s="24">
        <v>2</v>
      </c>
      <c r="I16" s="3">
        <v>4</v>
      </c>
      <c r="J16" s="25" t="s">
        <v>123</v>
      </c>
      <c r="K16" s="4"/>
      <c r="L16" s="3"/>
      <c r="M16" s="23"/>
      <c r="N16" s="24"/>
      <c r="O16" s="3"/>
      <c r="P16" s="25"/>
      <c r="Q16" s="50"/>
      <c r="R16" s="49"/>
      <c r="S16" s="23"/>
      <c r="T16" s="18"/>
      <c r="U16" s="49"/>
      <c r="V16" s="91"/>
      <c r="W16" s="92"/>
      <c r="X16" s="51"/>
      <c r="Y16" s="93"/>
      <c r="Z16" s="7"/>
      <c r="AA16" s="51"/>
      <c r="AB16" s="91"/>
      <c r="AC16" s="52">
        <v>30</v>
      </c>
      <c r="AD16" s="86">
        <f t="shared" si="0"/>
        <v>120</v>
      </c>
      <c r="AE16" s="87">
        <f t="shared" si="1"/>
        <v>4</v>
      </c>
      <c r="AF16" s="396">
        <v>15</v>
      </c>
      <c r="AG16" s="93"/>
      <c r="AH16" s="91">
        <v>15</v>
      </c>
    </row>
    <row r="17" spans="1:34" s="548" customFormat="1" ht="15.75" customHeight="1">
      <c r="A17" s="666" t="s">
        <v>382</v>
      </c>
      <c r="B17" s="92" t="s">
        <v>9</v>
      </c>
      <c r="C17" s="9" t="s">
        <v>233</v>
      </c>
      <c r="D17" s="90" t="s">
        <v>389</v>
      </c>
      <c r="E17" s="4"/>
      <c r="F17" s="3"/>
      <c r="G17" s="23"/>
      <c r="H17" s="24">
        <v>2</v>
      </c>
      <c r="I17" s="3">
        <v>3</v>
      </c>
      <c r="J17" s="25" t="s">
        <v>123</v>
      </c>
      <c r="K17" s="4"/>
      <c r="L17" s="3"/>
      <c r="M17" s="23"/>
      <c r="N17" s="24"/>
      <c r="O17" s="3"/>
      <c r="P17" s="25"/>
      <c r="Q17" s="50"/>
      <c r="R17" s="49"/>
      <c r="S17" s="23"/>
      <c r="T17" s="18"/>
      <c r="U17" s="49"/>
      <c r="V17" s="91"/>
      <c r="W17" s="92"/>
      <c r="X17" s="51"/>
      <c r="Y17" s="93"/>
      <c r="Z17" s="7"/>
      <c r="AA17" s="51"/>
      <c r="AB17" s="91"/>
      <c r="AC17" s="52">
        <v>25</v>
      </c>
      <c r="AD17" s="86">
        <f t="shared" si="0"/>
        <v>90</v>
      </c>
      <c r="AE17" s="87">
        <f t="shared" si="1"/>
        <v>3</v>
      </c>
      <c r="AF17" s="396">
        <v>12</v>
      </c>
      <c r="AG17" s="93"/>
      <c r="AH17" s="91">
        <v>13</v>
      </c>
    </row>
    <row r="18" spans="1:34" s="548" customFormat="1" ht="15.75" customHeight="1">
      <c r="A18" s="666" t="s">
        <v>314</v>
      </c>
      <c r="B18" s="92" t="s">
        <v>9</v>
      </c>
      <c r="C18" s="9" t="s">
        <v>196</v>
      </c>
      <c r="D18" s="515" t="s">
        <v>557</v>
      </c>
      <c r="E18" s="4"/>
      <c r="F18" s="3"/>
      <c r="G18" s="23"/>
      <c r="H18" s="24">
        <v>1</v>
      </c>
      <c r="I18" s="3">
        <v>2</v>
      </c>
      <c r="J18" s="25" t="s">
        <v>48</v>
      </c>
      <c r="K18" s="4"/>
      <c r="L18" s="3"/>
      <c r="M18" s="23"/>
      <c r="N18" s="24"/>
      <c r="O18" s="3"/>
      <c r="P18" s="25"/>
      <c r="Q18" s="50"/>
      <c r="R18" s="49"/>
      <c r="S18" s="23"/>
      <c r="T18" s="18"/>
      <c r="U18" s="49"/>
      <c r="V18" s="91"/>
      <c r="W18" s="92"/>
      <c r="X18" s="51"/>
      <c r="Y18" s="93"/>
      <c r="Z18" s="7"/>
      <c r="AA18" s="51"/>
      <c r="AB18" s="91"/>
      <c r="AC18" s="52">
        <v>15</v>
      </c>
      <c r="AD18" s="86">
        <f t="shared" si="0"/>
        <v>60</v>
      </c>
      <c r="AE18" s="87">
        <f t="shared" si="1"/>
        <v>2</v>
      </c>
      <c r="AF18" s="396">
        <v>7</v>
      </c>
      <c r="AG18" s="93"/>
      <c r="AH18" s="91">
        <v>8</v>
      </c>
    </row>
    <row r="19" spans="1:34" s="548" customFormat="1" ht="15.75" customHeight="1">
      <c r="A19" s="666" t="s">
        <v>559</v>
      </c>
      <c r="B19" s="92" t="s">
        <v>9</v>
      </c>
      <c r="C19" s="9" t="s">
        <v>79</v>
      </c>
      <c r="D19" s="90" t="s">
        <v>558</v>
      </c>
      <c r="E19" s="4"/>
      <c r="F19" s="3"/>
      <c r="G19" s="23"/>
      <c r="H19" s="24"/>
      <c r="I19" s="3"/>
      <c r="J19" s="25"/>
      <c r="K19" s="4">
        <v>3</v>
      </c>
      <c r="L19" s="3">
        <v>4</v>
      </c>
      <c r="M19" s="23" t="s">
        <v>194</v>
      </c>
      <c r="N19" s="24"/>
      <c r="O19" s="3"/>
      <c r="P19" s="25"/>
      <c r="Q19" s="50"/>
      <c r="R19" s="49"/>
      <c r="S19" s="23"/>
      <c r="T19" s="18"/>
      <c r="U19" s="49"/>
      <c r="V19" s="91"/>
      <c r="W19" s="92"/>
      <c r="X19" s="51"/>
      <c r="Y19" s="93"/>
      <c r="Z19" s="7"/>
      <c r="AA19" s="51"/>
      <c r="AB19" s="91"/>
      <c r="AC19" s="52">
        <v>45</v>
      </c>
      <c r="AD19" s="86">
        <f>AE19*30</f>
        <v>120</v>
      </c>
      <c r="AE19" s="87">
        <f>F19+I19+L19+O19+R19+U19+X19+AA19</f>
        <v>4</v>
      </c>
      <c r="AF19" s="396">
        <v>30</v>
      </c>
      <c r="AG19" s="93"/>
      <c r="AH19" s="91">
        <v>15</v>
      </c>
    </row>
    <row r="20" spans="1:34" s="548" customFormat="1" ht="15.75" customHeight="1">
      <c r="A20" s="666" t="s">
        <v>397</v>
      </c>
      <c r="B20" s="92" t="s">
        <v>9</v>
      </c>
      <c r="C20" s="10" t="s">
        <v>235</v>
      </c>
      <c r="D20" s="673" t="s">
        <v>556</v>
      </c>
      <c r="E20" s="4"/>
      <c r="F20" s="3"/>
      <c r="G20" s="23"/>
      <c r="H20" s="24"/>
      <c r="I20" s="3"/>
      <c r="J20" s="25"/>
      <c r="K20" s="4">
        <v>3</v>
      </c>
      <c r="L20" s="3">
        <v>4</v>
      </c>
      <c r="M20" s="23" t="s">
        <v>48</v>
      </c>
      <c r="N20" s="24"/>
      <c r="O20" s="3"/>
      <c r="P20" s="25"/>
      <c r="Q20" s="50"/>
      <c r="R20" s="49"/>
      <c r="S20" s="23"/>
      <c r="T20" s="18"/>
      <c r="U20" s="49"/>
      <c r="V20" s="91"/>
      <c r="W20" s="92"/>
      <c r="X20" s="51"/>
      <c r="Y20" s="93"/>
      <c r="Z20" s="7"/>
      <c r="AA20" s="51"/>
      <c r="AB20" s="91"/>
      <c r="AC20" s="52">
        <v>45</v>
      </c>
      <c r="AD20" s="86">
        <f t="shared" si="0"/>
        <v>120</v>
      </c>
      <c r="AE20" s="87">
        <f t="shared" si="1"/>
        <v>4</v>
      </c>
      <c r="AF20" s="396">
        <v>30</v>
      </c>
      <c r="AG20" s="93"/>
      <c r="AH20" s="91">
        <v>15</v>
      </c>
    </row>
    <row r="21" spans="1:34" s="549" customFormat="1" ht="15.75" customHeight="1" thickBot="1">
      <c r="A21" s="674" t="s">
        <v>407</v>
      </c>
      <c r="B21" s="92" t="s">
        <v>9</v>
      </c>
      <c r="C21" s="15" t="s">
        <v>429</v>
      </c>
      <c r="D21" s="516" t="s">
        <v>394</v>
      </c>
      <c r="E21" s="4"/>
      <c r="F21" s="3"/>
      <c r="G21" s="23"/>
      <c r="H21" s="24"/>
      <c r="I21" s="3"/>
      <c r="J21" s="25"/>
      <c r="K21" s="4">
        <v>1</v>
      </c>
      <c r="L21" s="3">
        <v>2</v>
      </c>
      <c r="M21" s="23" t="s">
        <v>48</v>
      </c>
      <c r="N21" s="24"/>
      <c r="O21" s="3"/>
      <c r="P21" s="25"/>
      <c r="Q21" s="50"/>
      <c r="R21" s="49"/>
      <c r="S21" s="23"/>
      <c r="T21" s="18"/>
      <c r="U21" s="49"/>
      <c r="V21" s="91"/>
      <c r="W21" s="92"/>
      <c r="X21" s="51"/>
      <c r="Y21" s="93"/>
      <c r="Z21" s="7"/>
      <c r="AA21" s="51"/>
      <c r="AB21" s="91"/>
      <c r="AC21" s="52">
        <v>15</v>
      </c>
      <c r="AD21" s="86">
        <f>AE21*30</f>
        <v>60</v>
      </c>
      <c r="AE21" s="87">
        <f>F21+I21+L21+O21+R21+U21+X21+AA21</f>
        <v>2</v>
      </c>
      <c r="AF21" s="396">
        <v>10</v>
      </c>
      <c r="AG21" s="93"/>
      <c r="AH21" s="91">
        <v>5</v>
      </c>
    </row>
    <row r="22" spans="1:34" s="54" customFormat="1" ht="15.75" customHeight="1" thickBot="1">
      <c r="A22" s="667"/>
      <c r="B22" s="95"/>
      <c r="C22" s="96" t="s">
        <v>24</v>
      </c>
      <c r="D22" s="97"/>
      <c r="E22" s="101">
        <f>SUM(E11:E21)</f>
        <v>24</v>
      </c>
      <c r="F22" s="99"/>
      <c r="G22" s="100"/>
      <c r="H22" s="101">
        <f>SUM(H16:H21)</f>
        <v>5</v>
      </c>
      <c r="I22" s="99"/>
      <c r="J22" s="96"/>
      <c r="K22" s="98">
        <f>SUM(K19:K21)</f>
        <v>7</v>
      </c>
      <c r="L22" s="99"/>
      <c r="M22" s="100"/>
      <c r="N22" s="101">
        <f>SUM(N11:N21)</f>
        <v>0</v>
      </c>
      <c r="O22" s="99"/>
      <c r="P22" s="96"/>
      <c r="Q22" s="98">
        <f>SUM(Q11:Q21)</f>
        <v>0</v>
      </c>
      <c r="R22" s="99"/>
      <c r="S22" s="100"/>
      <c r="T22" s="101">
        <f>SUM(T11:T21)</f>
        <v>0</v>
      </c>
      <c r="U22" s="99"/>
      <c r="V22" s="96"/>
      <c r="W22" s="98">
        <f>SUM(W11:W21)</f>
        <v>0</v>
      </c>
      <c r="X22" s="99"/>
      <c r="Y22" s="100"/>
      <c r="Z22" s="101">
        <f>SUM(Z11:Z21)</f>
        <v>0</v>
      </c>
      <c r="AA22" s="99"/>
      <c r="AB22" s="96"/>
      <c r="AC22" s="98">
        <f>SUM(AC11:AC21)</f>
        <v>499</v>
      </c>
      <c r="AD22" s="99">
        <f>SUM(AD11:AD21)</f>
        <v>1170</v>
      </c>
      <c r="AE22" s="102"/>
      <c r="AF22" s="596">
        <f>SUM(AF16:AF21)</f>
        <v>104</v>
      </c>
      <c r="AG22" s="100">
        <f>SUM(AG11:AG21)</f>
        <v>0</v>
      </c>
      <c r="AH22" s="96">
        <f>SUM(AH11:AH21)</f>
        <v>318</v>
      </c>
    </row>
    <row r="23" spans="1:38" s="548" customFormat="1" ht="15.75" customHeight="1" thickBot="1">
      <c r="A23" s="667"/>
      <c r="B23" s="95"/>
      <c r="C23" s="96" t="s">
        <v>23</v>
      </c>
      <c r="D23" s="97"/>
      <c r="E23" s="106"/>
      <c r="F23" s="105">
        <f>SUM(F11:F21)</f>
        <v>20</v>
      </c>
      <c r="G23" s="100"/>
      <c r="H23" s="106"/>
      <c r="I23" s="105">
        <f>SUM(I16:I21)</f>
        <v>9</v>
      </c>
      <c r="J23" s="96"/>
      <c r="K23" s="104"/>
      <c r="L23" s="105">
        <f>SUM(L19:L21)</f>
        <v>10</v>
      </c>
      <c r="M23" s="100"/>
      <c r="N23" s="106"/>
      <c r="O23" s="105">
        <f>SUM(O11:O22)</f>
        <v>0</v>
      </c>
      <c r="P23" s="96"/>
      <c r="Q23" s="104"/>
      <c r="R23" s="105">
        <f>SUM(R11:R22)</f>
        <v>0</v>
      </c>
      <c r="S23" s="100"/>
      <c r="T23" s="106"/>
      <c r="U23" s="105">
        <f>SUM(U11:U22)</f>
        <v>0</v>
      </c>
      <c r="V23" s="96"/>
      <c r="W23" s="104"/>
      <c r="X23" s="105">
        <f>SUM(X11:X22)</f>
        <v>0</v>
      </c>
      <c r="Y23" s="100"/>
      <c r="Z23" s="106"/>
      <c r="AA23" s="105">
        <f>SUM(AA11:AA22)</f>
        <v>0</v>
      </c>
      <c r="AB23" s="96"/>
      <c r="AC23" s="107"/>
      <c r="AD23" s="108"/>
      <c r="AE23" s="109">
        <f>SUM(AE11:AE21)</f>
        <v>39</v>
      </c>
      <c r="AF23" s="110"/>
      <c r="AG23" s="108"/>
      <c r="AH23" s="111"/>
      <c r="AL23" s="549"/>
    </row>
    <row r="24" spans="1:34" s="548" customFormat="1" ht="15.75" customHeight="1">
      <c r="A24" s="664" t="s">
        <v>64</v>
      </c>
      <c r="B24" s="827" t="s">
        <v>68</v>
      </c>
      <c r="C24" s="828"/>
      <c r="D24" s="75"/>
      <c r="E24" s="115"/>
      <c r="F24" s="113"/>
      <c r="G24" s="114"/>
      <c r="H24" s="115"/>
      <c r="I24" s="113"/>
      <c r="J24" s="116"/>
      <c r="K24" s="112"/>
      <c r="L24" s="113"/>
      <c r="M24" s="114"/>
      <c r="N24" s="115"/>
      <c r="O24" s="113"/>
      <c r="P24" s="116"/>
      <c r="Q24" s="112"/>
      <c r="R24" s="113"/>
      <c r="S24" s="114"/>
      <c r="T24" s="115"/>
      <c r="U24" s="113"/>
      <c r="V24" s="116"/>
      <c r="W24" s="112"/>
      <c r="X24" s="113"/>
      <c r="Y24" s="114"/>
      <c r="Z24" s="115"/>
      <c r="AA24" s="113"/>
      <c r="AB24" s="116"/>
      <c r="AC24" s="112"/>
      <c r="AD24" s="113"/>
      <c r="AE24" s="114"/>
      <c r="AF24" s="83"/>
      <c r="AG24" s="42"/>
      <c r="AH24" s="84"/>
    </row>
    <row r="25" spans="1:34" s="548" customFormat="1" ht="15.75" customHeight="1">
      <c r="A25" s="666" t="s">
        <v>399</v>
      </c>
      <c r="B25" s="8" t="s">
        <v>9</v>
      </c>
      <c r="C25" s="10" t="s">
        <v>398</v>
      </c>
      <c r="D25" s="733" t="s">
        <v>480</v>
      </c>
      <c r="E25" s="24">
        <v>2</v>
      </c>
      <c r="F25" s="3">
        <v>2</v>
      </c>
      <c r="G25" s="23" t="s">
        <v>194</v>
      </c>
      <c r="H25" s="24"/>
      <c r="I25" s="3"/>
      <c r="J25" s="25"/>
      <c r="K25" s="50"/>
      <c r="L25" s="49"/>
      <c r="M25" s="23"/>
      <c r="N25" s="24"/>
      <c r="O25" s="4"/>
      <c r="P25" s="25"/>
      <c r="Q25" s="4"/>
      <c r="R25" s="3"/>
      <c r="S25" s="23"/>
      <c r="T25" s="18"/>
      <c r="U25" s="49"/>
      <c r="V25" s="91"/>
      <c r="W25" s="92"/>
      <c r="X25" s="51"/>
      <c r="Y25" s="93"/>
      <c r="Z25" s="7"/>
      <c r="AA25" s="51"/>
      <c r="AB25" s="91"/>
      <c r="AC25" s="52">
        <f aca="true" t="shared" si="2" ref="AC25:AC39">(E25+H25+K25+N25+Q25+T25+W25+Z25)*15</f>
        <v>30</v>
      </c>
      <c r="AD25" s="86">
        <f>AE25*30</f>
        <v>60</v>
      </c>
      <c r="AE25" s="87">
        <f>F25+I25+L25+O25+R25+U25+X25+AA25</f>
        <v>2</v>
      </c>
      <c r="AF25" s="393">
        <v>30</v>
      </c>
      <c r="AG25" s="394"/>
      <c r="AH25" s="395"/>
    </row>
    <row r="26" spans="1:34" s="548" customFormat="1" ht="15.75" customHeight="1">
      <c r="A26" s="666" t="s">
        <v>309</v>
      </c>
      <c r="B26" s="8" t="s">
        <v>9</v>
      </c>
      <c r="C26" s="10" t="s">
        <v>171</v>
      </c>
      <c r="D26" s="733" t="s">
        <v>415</v>
      </c>
      <c r="E26" s="24">
        <v>3</v>
      </c>
      <c r="F26" s="3">
        <v>2</v>
      </c>
      <c r="G26" s="23" t="s">
        <v>9</v>
      </c>
      <c r="H26" s="24"/>
      <c r="I26" s="3"/>
      <c r="J26" s="25"/>
      <c r="K26" s="4"/>
      <c r="L26" s="3"/>
      <c r="M26" s="23"/>
      <c r="N26" s="24"/>
      <c r="O26" s="3"/>
      <c r="P26" s="25"/>
      <c r="Q26" s="50"/>
      <c r="R26" s="49"/>
      <c r="S26" s="23"/>
      <c r="T26" s="18"/>
      <c r="U26" s="49"/>
      <c r="V26" s="91"/>
      <c r="W26" s="92"/>
      <c r="X26" s="51"/>
      <c r="Y26" s="93"/>
      <c r="Z26" s="7"/>
      <c r="AA26" s="51"/>
      <c r="AB26" s="91"/>
      <c r="AC26" s="52">
        <v>45</v>
      </c>
      <c r="AD26" s="86">
        <f>AE26*30</f>
        <v>60</v>
      </c>
      <c r="AE26" s="87">
        <f aca="true" t="shared" si="3" ref="AE26:AE39">F26+I26+L26+O26+R26+U26+X26+AA26</f>
        <v>2</v>
      </c>
      <c r="AF26" s="393">
        <v>45</v>
      </c>
      <c r="AG26" s="394"/>
      <c r="AH26" s="395"/>
    </row>
    <row r="27" spans="1:34" s="548" customFormat="1" ht="15.75" customHeight="1">
      <c r="A27" s="666" t="s">
        <v>308</v>
      </c>
      <c r="B27" s="8" t="s">
        <v>9</v>
      </c>
      <c r="C27" s="10" t="s">
        <v>175</v>
      </c>
      <c r="D27" s="733" t="s">
        <v>481</v>
      </c>
      <c r="E27" s="24">
        <v>2</v>
      </c>
      <c r="F27" s="3">
        <v>2</v>
      </c>
      <c r="G27" s="23" t="s">
        <v>9</v>
      </c>
      <c r="H27" s="24"/>
      <c r="I27" s="3"/>
      <c r="J27" s="25"/>
      <c r="K27" s="4"/>
      <c r="L27" s="3"/>
      <c r="M27" s="26"/>
      <c r="N27" s="24"/>
      <c r="O27" s="3"/>
      <c r="P27" s="25"/>
      <c r="Q27" s="50"/>
      <c r="R27" s="49"/>
      <c r="S27" s="23"/>
      <c r="T27" s="18"/>
      <c r="U27" s="49"/>
      <c r="V27" s="118"/>
      <c r="W27" s="119"/>
      <c r="X27" s="120"/>
      <c r="Y27" s="121"/>
      <c r="Z27" s="122"/>
      <c r="AA27" s="120"/>
      <c r="AB27" s="118"/>
      <c r="AC27" s="52">
        <f t="shared" si="2"/>
        <v>30</v>
      </c>
      <c r="AD27" s="86">
        <f>AE27*30</f>
        <v>60</v>
      </c>
      <c r="AE27" s="87">
        <f t="shared" si="3"/>
        <v>2</v>
      </c>
      <c r="AF27" s="12">
        <v>30</v>
      </c>
      <c r="AG27" s="47"/>
      <c r="AH27" s="395"/>
    </row>
    <row r="28" spans="1:34" s="548" customFormat="1" ht="15.75" customHeight="1">
      <c r="A28" s="666" t="s">
        <v>312</v>
      </c>
      <c r="B28" s="8" t="s">
        <v>9</v>
      </c>
      <c r="C28" s="10" t="s">
        <v>180</v>
      </c>
      <c r="D28" s="733" t="s">
        <v>181</v>
      </c>
      <c r="E28" s="24"/>
      <c r="F28" s="3"/>
      <c r="G28" s="23"/>
      <c r="H28" s="24">
        <v>2</v>
      </c>
      <c r="I28" s="3">
        <v>2</v>
      </c>
      <c r="J28" s="25" t="s">
        <v>9</v>
      </c>
      <c r="K28" s="4"/>
      <c r="L28" s="3"/>
      <c r="M28" s="25"/>
      <c r="N28" s="24"/>
      <c r="O28" s="3"/>
      <c r="P28" s="25"/>
      <c r="Q28" s="50"/>
      <c r="R28" s="49"/>
      <c r="S28" s="23"/>
      <c r="T28" s="18"/>
      <c r="U28" s="49"/>
      <c r="V28" s="118"/>
      <c r="W28" s="119"/>
      <c r="X28" s="120"/>
      <c r="Y28" s="121"/>
      <c r="Z28" s="122"/>
      <c r="AA28" s="120"/>
      <c r="AB28" s="118"/>
      <c r="AC28" s="52">
        <f t="shared" si="2"/>
        <v>30</v>
      </c>
      <c r="AD28" s="86">
        <f aca="true" t="shared" si="4" ref="AD28:AD39">AE28*30</f>
        <v>60</v>
      </c>
      <c r="AE28" s="87">
        <f t="shared" si="3"/>
        <v>2</v>
      </c>
      <c r="AF28" s="18">
        <v>22</v>
      </c>
      <c r="AG28" s="49">
        <v>8</v>
      </c>
      <c r="AH28" s="395"/>
    </row>
    <row r="29" spans="1:34" s="548" customFormat="1" ht="15.75" customHeight="1">
      <c r="A29" s="666" t="s">
        <v>416</v>
      </c>
      <c r="B29" s="8" t="s">
        <v>9</v>
      </c>
      <c r="C29" s="10" t="s">
        <v>182</v>
      </c>
      <c r="D29" s="733" t="s">
        <v>183</v>
      </c>
      <c r="E29" s="24"/>
      <c r="F29" s="3"/>
      <c r="G29" s="23"/>
      <c r="H29" s="24">
        <v>2</v>
      </c>
      <c r="I29" s="3">
        <v>2</v>
      </c>
      <c r="J29" s="25" t="s">
        <v>9</v>
      </c>
      <c r="K29" s="4"/>
      <c r="L29" s="3"/>
      <c r="M29" s="25"/>
      <c r="N29" s="24"/>
      <c r="O29" s="3"/>
      <c r="P29" s="25"/>
      <c r="Q29" s="50"/>
      <c r="R29" s="49"/>
      <c r="S29" s="23"/>
      <c r="T29" s="18"/>
      <c r="U29" s="49"/>
      <c r="V29" s="118"/>
      <c r="W29" s="119"/>
      <c r="X29" s="120"/>
      <c r="Y29" s="121"/>
      <c r="Z29" s="122"/>
      <c r="AA29" s="120"/>
      <c r="AB29" s="118"/>
      <c r="AC29" s="52">
        <f t="shared" si="2"/>
        <v>30</v>
      </c>
      <c r="AD29" s="86">
        <f t="shared" si="4"/>
        <v>60</v>
      </c>
      <c r="AE29" s="87">
        <f t="shared" si="3"/>
        <v>2</v>
      </c>
      <c r="AF29" s="12">
        <v>30</v>
      </c>
      <c r="AG29" s="47"/>
      <c r="AH29" s="395"/>
    </row>
    <row r="30" spans="1:34" s="548" customFormat="1" ht="15.75" customHeight="1">
      <c r="A30" s="665" t="s">
        <v>313</v>
      </c>
      <c r="B30" s="8" t="s">
        <v>9</v>
      </c>
      <c r="C30" s="10" t="s">
        <v>174</v>
      </c>
      <c r="D30" s="733" t="s">
        <v>184</v>
      </c>
      <c r="E30" s="24"/>
      <c r="F30" s="3"/>
      <c r="G30" s="23"/>
      <c r="H30" s="24">
        <v>3</v>
      </c>
      <c r="I30" s="3">
        <v>2</v>
      </c>
      <c r="J30" s="25" t="s">
        <v>9</v>
      </c>
      <c r="K30" s="4"/>
      <c r="L30" s="3"/>
      <c r="M30" s="25"/>
      <c r="N30" s="24"/>
      <c r="O30" s="3"/>
      <c r="P30" s="25"/>
      <c r="Q30" s="50"/>
      <c r="R30" s="49"/>
      <c r="S30" s="23"/>
      <c r="T30" s="18"/>
      <c r="U30" s="49"/>
      <c r="V30" s="118"/>
      <c r="W30" s="119"/>
      <c r="X30" s="120"/>
      <c r="Y30" s="121"/>
      <c r="Z30" s="122"/>
      <c r="AA30" s="120"/>
      <c r="AB30" s="118"/>
      <c r="AC30" s="52">
        <v>45</v>
      </c>
      <c r="AD30" s="86">
        <f t="shared" si="4"/>
        <v>60</v>
      </c>
      <c r="AE30" s="87">
        <f t="shared" si="3"/>
        <v>2</v>
      </c>
      <c r="AF30" s="18">
        <v>45</v>
      </c>
      <c r="AG30" s="47"/>
      <c r="AH30" s="395"/>
    </row>
    <row r="31" spans="1:34" s="548" customFormat="1" ht="15.75" customHeight="1">
      <c r="A31" s="666" t="s">
        <v>311</v>
      </c>
      <c r="B31" s="8" t="s">
        <v>9</v>
      </c>
      <c r="C31" s="10" t="s">
        <v>185</v>
      </c>
      <c r="D31" s="733" t="s">
        <v>186</v>
      </c>
      <c r="E31" s="24"/>
      <c r="F31" s="3"/>
      <c r="G31" s="23"/>
      <c r="H31" s="24">
        <v>2</v>
      </c>
      <c r="I31" s="3">
        <v>2</v>
      </c>
      <c r="J31" s="25" t="s">
        <v>9</v>
      </c>
      <c r="K31" s="4"/>
      <c r="L31" s="3"/>
      <c r="M31" s="25"/>
      <c r="N31" s="24"/>
      <c r="O31" s="3"/>
      <c r="P31" s="25"/>
      <c r="Q31" s="50"/>
      <c r="R31" s="49"/>
      <c r="S31" s="23"/>
      <c r="T31" s="123"/>
      <c r="U31" s="49"/>
      <c r="V31" s="118"/>
      <c r="W31" s="119"/>
      <c r="X31" s="120"/>
      <c r="Y31" s="121"/>
      <c r="Z31" s="122"/>
      <c r="AA31" s="120"/>
      <c r="AB31" s="118"/>
      <c r="AC31" s="52">
        <f t="shared" si="2"/>
        <v>30</v>
      </c>
      <c r="AD31" s="86">
        <f t="shared" si="4"/>
        <v>60</v>
      </c>
      <c r="AE31" s="87">
        <f t="shared" si="3"/>
        <v>2</v>
      </c>
      <c r="AF31" s="18">
        <v>30</v>
      </c>
      <c r="AG31" s="49"/>
      <c r="AH31" s="395"/>
    </row>
    <row r="32" spans="1:34" s="548" customFormat="1" ht="15.75" customHeight="1">
      <c r="A32" s="668" t="s">
        <v>400</v>
      </c>
      <c r="B32" s="8" t="s">
        <v>9</v>
      </c>
      <c r="C32" s="10" t="s">
        <v>177</v>
      </c>
      <c r="D32" s="733" t="s">
        <v>187</v>
      </c>
      <c r="E32" s="24"/>
      <c r="F32" s="3"/>
      <c r="G32" s="23"/>
      <c r="H32" s="24">
        <v>1</v>
      </c>
      <c r="I32" s="3">
        <v>2</v>
      </c>
      <c r="J32" s="25" t="s">
        <v>194</v>
      </c>
      <c r="K32" s="4"/>
      <c r="L32" s="3"/>
      <c r="M32" s="25"/>
      <c r="N32" s="24"/>
      <c r="O32" s="3"/>
      <c r="P32" s="25"/>
      <c r="Q32" s="50"/>
      <c r="R32" s="49"/>
      <c r="S32" s="23"/>
      <c r="T32" s="18"/>
      <c r="U32" s="49"/>
      <c r="V32" s="118"/>
      <c r="W32" s="119"/>
      <c r="X32" s="120"/>
      <c r="Y32" s="121"/>
      <c r="Z32" s="122"/>
      <c r="AA32" s="120"/>
      <c r="AB32" s="118"/>
      <c r="AC32" s="52">
        <v>15</v>
      </c>
      <c r="AD32" s="86">
        <f>AE32*30</f>
        <v>60</v>
      </c>
      <c r="AE32" s="87">
        <f>F32+I32+L32+O32+R32+U32+X32+AA32</f>
        <v>2</v>
      </c>
      <c r="AF32" s="12">
        <v>15</v>
      </c>
      <c r="AG32" s="47"/>
      <c r="AH32" s="395"/>
    </row>
    <row r="33" spans="1:34" s="548" customFormat="1" ht="14.25">
      <c r="A33" s="666" t="s">
        <v>310</v>
      </c>
      <c r="B33" s="8" t="s">
        <v>9</v>
      </c>
      <c r="C33" s="10" t="s">
        <v>188</v>
      </c>
      <c r="D33" s="733" t="s">
        <v>482</v>
      </c>
      <c r="E33" s="24"/>
      <c r="F33" s="3"/>
      <c r="G33" s="23"/>
      <c r="H33" s="24">
        <v>2</v>
      </c>
      <c r="I33" s="3">
        <v>2</v>
      </c>
      <c r="J33" s="25" t="s">
        <v>9</v>
      </c>
      <c r="K33" s="4"/>
      <c r="L33" s="3"/>
      <c r="M33" s="25"/>
      <c r="N33" s="24"/>
      <c r="O33" s="3"/>
      <c r="P33" s="25"/>
      <c r="Q33" s="50"/>
      <c r="R33" s="49"/>
      <c r="S33" s="23"/>
      <c r="T33" s="18"/>
      <c r="U33" s="49"/>
      <c r="V33" s="118"/>
      <c r="W33" s="119"/>
      <c r="X33" s="120"/>
      <c r="Y33" s="121"/>
      <c r="Z33" s="122"/>
      <c r="AA33" s="120"/>
      <c r="AB33" s="118"/>
      <c r="AC33" s="52">
        <v>30</v>
      </c>
      <c r="AD33" s="86">
        <f>AE33*30</f>
        <v>60</v>
      </c>
      <c r="AE33" s="87">
        <f>F33+I33+L33+O33+R33+U33+X33+AA33</f>
        <v>2</v>
      </c>
      <c r="AF33" s="12">
        <v>30</v>
      </c>
      <c r="AG33" s="47"/>
      <c r="AH33" s="395"/>
    </row>
    <row r="34" spans="1:34" s="548" customFormat="1" ht="15.75" customHeight="1">
      <c r="A34" s="666" t="s">
        <v>329</v>
      </c>
      <c r="B34" s="8" t="s">
        <v>9</v>
      </c>
      <c r="C34" s="10" t="s">
        <v>176</v>
      </c>
      <c r="D34" s="733" t="s">
        <v>393</v>
      </c>
      <c r="E34" s="24"/>
      <c r="F34" s="3"/>
      <c r="G34" s="23"/>
      <c r="H34" s="24"/>
      <c r="I34" s="3"/>
      <c r="J34" s="25"/>
      <c r="K34" s="24">
        <v>3</v>
      </c>
      <c r="L34" s="3">
        <v>2</v>
      </c>
      <c r="M34" s="25" t="s">
        <v>194</v>
      </c>
      <c r="N34" s="24"/>
      <c r="O34" s="3"/>
      <c r="P34" s="25"/>
      <c r="Q34" s="50"/>
      <c r="R34" s="49"/>
      <c r="S34" s="23"/>
      <c r="T34" s="18"/>
      <c r="U34" s="49"/>
      <c r="V34" s="118"/>
      <c r="W34" s="119"/>
      <c r="X34" s="120"/>
      <c r="Y34" s="121"/>
      <c r="Z34" s="122"/>
      <c r="AA34" s="120"/>
      <c r="AB34" s="118"/>
      <c r="AC34" s="52">
        <v>45</v>
      </c>
      <c r="AD34" s="86">
        <f>AE34*30</f>
        <v>60</v>
      </c>
      <c r="AE34" s="87">
        <f>F34+I34+L34+O34+R34+U34+X34+AA34</f>
        <v>2</v>
      </c>
      <c r="AF34" s="12">
        <v>45</v>
      </c>
      <c r="AG34" s="47"/>
      <c r="AH34" s="395"/>
    </row>
    <row r="35" spans="1:34" s="548" customFormat="1" ht="15.75" customHeight="1">
      <c r="A35" s="666" t="s">
        <v>401</v>
      </c>
      <c r="B35" s="8" t="s">
        <v>9</v>
      </c>
      <c r="C35" s="10" t="s">
        <v>178</v>
      </c>
      <c r="D35" s="733" t="s">
        <v>402</v>
      </c>
      <c r="E35" s="24"/>
      <c r="F35" s="3"/>
      <c r="G35" s="23"/>
      <c r="H35" s="24"/>
      <c r="I35" s="3"/>
      <c r="J35" s="25"/>
      <c r="K35" s="4">
        <v>1</v>
      </c>
      <c r="L35" s="3">
        <v>2</v>
      </c>
      <c r="M35" s="26" t="s">
        <v>9</v>
      </c>
      <c r="N35" s="24"/>
      <c r="O35" s="3"/>
      <c r="P35" s="25"/>
      <c r="Q35" s="50"/>
      <c r="R35" s="49"/>
      <c r="S35" s="23"/>
      <c r="T35" s="18"/>
      <c r="U35" s="49"/>
      <c r="V35" s="118"/>
      <c r="W35" s="119"/>
      <c r="X35" s="120"/>
      <c r="Y35" s="121"/>
      <c r="Z35" s="122"/>
      <c r="AA35" s="120"/>
      <c r="AB35" s="118"/>
      <c r="AC35" s="52">
        <v>15</v>
      </c>
      <c r="AD35" s="86">
        <f t="shared" si="4"/>
        <v>60</v>
      </c>
      <c r="AE35" s="87">
        <f t="shared" si="3"/>
        <v>2</v>
      </c>
      <c r="AF35" s="12">
        <v>15</v>
      </c>
      <c r="AG35" s="47"/>
      <c r="AH35" s="395"/>
    </row>
    <row r="36" spans="1:34" s="548" customFormat="1" ht="15.75" customHeight="1">
      <c r="A36" s="665" t="s">
        <v>560</v>
      </c>
      <c r="B36" s="8" t="s">
        <v>9</v>
      </c>
      <c r="C36" s="10" t="s">
        <v>172</v>
      </c>
      <c r="D36" s="733" t="s">
        <v>504</v>
      </c>
      <c r="E36" s="24"/>
      <c r="F36" s="3"/>
      <c r="G36" s="23"/>
      <c r="H36" s="24"/>
      <c r="I36" s="3"/>
      <c r="J36" s="25"/>
      <c r="K36" s="4">
        <v>2</v>
      </c>
      <c r="L36" s="3">
        <v>2</v>
      </c>
      <c r="M36" s="26" t="s">
        <v>194</v>
      </c>
      <c r="N36" s="24"/>
      <c r="O36" s="3"/>
      <c r="P36" s="25"/>
      <c r="Q36" s="50"/>
      <c r="R36" s="49"/>
      <c r="S36" s="23"/>
      <c r="T36" s="18"/>
      <c r="U36" s="49"/>
      <c r="V36" s="118"/>
      <c r="W36" s="119"/>
      <c r="X36" s="120"/>
      <c r="Y36" s="121"/>
      <c r="Z36" s="122"/>
      <c r="AA36" s="120"/>
      <c r="AB36" s="118"/>
      <c r="AC36" s="52">
        <f t="shared" si="2"/>
        <v>30</v>
      </c>
      <c r="AD36" s="86">
        <f t="shared" si="4"/>
        <v>60</v>
      </c>
      <c r="AE36" s="87">
        <f t="shared" si="3"/>
        <v>2</v>
      </c>
      <c r="AF36" s="12">
        <v>30</v>
      </c>
      <c r="AG36" s="47"/>
      <c r="AH36" s="395"/>
    </row>
    <row r="37" spans="1:34" s="548" customFormat="1" ht="15.75" customHeight="1">
      <c r="A37" s="666" t="s">
        <v>383</v>
      </c>
      <c r="B37" s="8" t="s">
        <v>9</v>
      </c>
      <c r="C37" s="10" t="s">
        <v>189</v>
      </c>
      <c r="D37" s="733" t="s">
        <v>502</v>
      </c>
      <c r="E37" s="24"/>
      <c r="F37" s="3"/>
      <c r="G37" s="23"/>
      <c r="H37" s="24"/>
      <c r="I37" s="3"/>
      <c r="J37" s="25"/>
      <c r="K37" s="4">
        <v>2</v>
      </c>
      <c r="L37" s="3">
        <v>2</v>
      </c>
      <c r="M37" s="26" t="s">
        <v>9</v>
      </c>
      <c r="N37" s="24"/>
      <c r="O37" s="3"/>
      <c r="P37" s="25"/>
      <c r="Q37" s="50"/>
      <c r="R37" s="49"/>
      <c r="S37" s="23"/>
      <c r="T37" s="18"/>
      <c r="U37" s="49"/>
      <c r="V37" s="118"/>
      <c r="W37" s="119"/>
      <c r="X37" s="120"/>
      <c r="Y37" s="121"/>
      <c r="Z37" s="122"/>
      <c r="AA37" s="120"/>
      <c r="AB37" s="118"/>
      <c r="AC37" s="52">
        <v>30</v>
      </c>
      <c r="AD37" s="86">
        <f t="shared" si="4"/>
        <v>60</v>
      </c>
      <c r="AE37" s="87">
        <f t="shared" si="3"/>
        <v>2</v>
      </c>
      <c r="AF37" s="12">
        <v>30</v>
      </c>
      <c r="AG37" s="47"/>
      <c r="AH37" s="395"/>
    </row>
    <row r="38" spans="1:34" s="548" customFormat="1" ht="15.75" customHeight="1">
      <c r="A38" s="666" t="s">
        <v>403</v>
      </c>
      <c r="B38" s="8" t="s">
        <v>9</v>
      </c>
      <c r="C38" s="10" t="s">
        <v>173</v>
      </c>
      <c r="D38" s="733" t="s">
        <v>503</v>
      </c>
      <c r="E38" s="18"/>
      <c r="F38" s="49"/>
      <c r="G38" s="23"/>
      <c r="H38" s="18"/>
      <c r="I38" s="49"/>
      <c r="J38" s="25"/>
      <c r="K38" s="50">
        <v>1</v>
      </c>
      <c r="L38" s="49">
        <v>2</v>
      </c>
      <c r="M38" s="23" t="s">
        <v>9</v>
      </c>
      <c r="N38" s="18"/>
      <c r="O38" s="49"/>
      <c r="P38" s="25"/>
      <c r="Q38" s="4"/>
      <c r="R38" s="3"/>
      <c r="S38" s="23"/>
      <c r="T38" s="18"/>
      <c r="U38" s="49"/>
      <c r="V38" s="118"/>
      <c r="W38" s="119"/>
      <c r="X38" s="120"/>
      <c r="Y38" s="121"/>
      <c r="Z38" s="122"/>
      <c r="AA38" s="120"/>
      <c r="AB38" s="118"/>
      <c r="AC38" s="52">
        <v>15</v>
      </c>
      <c r="AD38" s="86">
        <f t="shared" si="4"/>
        <v>60</v>
      </c>
      <c r="AE38" s="87">
        <f t="shared" si="3"/>
        <v>2</v>
      </c>
      <c r="AF38" s="12">
        <v>15</v>
      </c>
      <c r="AG38" s="47"/>
      <c r="AH38" s="395"/>
    </row>
    <row r="39" spans="1:34" s="548" customFormat="1" ht="15.75" customHeight="1" thickBot="1">
      <c r="A39" s="666" t="s">
        <v>384</v>
      </c>
      <c r="B39" s="8" t="s">
        <v>9</v>
      </c>
      <c r="C39" s="10" t="s">
        <v>179</v>
      </c>
      <c r="D39" s="733" t="s">
        <v>181</v>
      </c>
      <c r="E39" s="18"/>
      <c r="F39" s="49"/>
      <c r="G39" s="23"/>
      <c r="H39" s="18"/>
      <c r="I39" s="49"/>
      <c r="J39" s="25"/>
      <c r="K39" s="50"/>
      <c r="L39" s="49"/>
      <c r="M39" s="23"/>
      <c r="N39" s="24">
        <v>2</v>
      </c>
      <c r="O39" s="3">
        <v>2</v>
      </c>
      <c r="P39" s="25" t="s">
        <v>123</v>
      </c>
      <c r="Q39" s="50"/>
      <c r="R39" s="49"/>
      <c r="S39" s="23"/>
      <c r="T39" s="18"/>
      <c r="U39" s="49"/>
      <c r="V39" s="124"/>
      <c r="W39" s="125"/>
      <c r="X39" s="126"/>
      <c r="Y39" s="127"/>
      <c r="Z39" s="128"/>
      <c r="AA39" s="126"/>
      <c r="AB39" s="124"/>
      <c r="AC39" s="52">
        <f t="shared" si="2"/>
        <v>30</v>
      </c>
      <c r="AD39" s="86">
        <f t="shared" si="4"/>
        <v>60</v>
      </c>
      <c r="AE39" s="87">
        <f t="shared" si="3"/>
        <v>2</v>
      </c>
      <c r="AF39" s="12">
        <v>30</v>
      </c>
      <c r="AG39" s="47"/>
      <c r="AH39" s="131">
        <v>12</v>
      </c>
    </row>
    <row r="40" spans="1:34" s="54" customFormat="1" ht="15.75" customHeight="1" thickBot="1">
      <c r="A40" s="667"/>
      <c r="B40" s="95"/>
      <c r="C40" s="96" t="s">
        <v>24</v>
      </c>
      <c r="D40" s="97"/>
      <c r="E40" s="101">
        <f>SUM(E25:E39)</f>
        <v>7</v>
      </c>
      <c r="F40" s="99"/>
      <c r="G40" s="100"/>
      <c r="H40" s="101">
        <f>SUM(H28:H39)</f>
        <v>12</v>
      </c>
      <c r="I40" s="99"/>
      <c r="J40" s="96"/>
      <c r="K40" s="98">
        <f>SUM(K35:K39)</f>
        <v>6</v>
      </c>
      <c r="L40" s="99"/>
      <c r="M40" s="100"/>
      <c r="N40" s="101">
        <f>SUM(N39)</f>
        <v>2</v>
      </c>
      <c r="O40" s="99"/>
      <c r="P40" s="96"/>
      <c r="Q40" s="98">
        <f>SUM(Q25:Q39)</f>
        <v>0</v>
      </c>
      <c r="R40" s="99"/>
      <c r="S40" s="100"/>
      <c r="T40" s="101">
        <f>SUM(T25:T39)</f>
        <v>0</v>
      </c>
      <c r="U40" s="99"/>
      <c r="V40" s="96"/>
      <c r="W40" s="98">
        <f>SUM(W25:W39)</f>
        <v>0</v>
      </c>
      <c r="X40" s="99"/>
      <c r="Y40" s="100"/>
      <c r="Z40" s="101">
        <f>SUM(Z25:Z39)</f>
        <v>0</v>
      </c>
      <c r="AA40" s="99"/>
      <c r="AB40" s="96"/>
      <c r="AC40" s="98">
        <f>SUM(AC25:AC39)</f>
        <v>450</v>
      </c>
      <c r="AD40" s="99">
        <f>SUM(AD25:AD39)</f>
        <v>900</v>
      </c>
      <c r="AE40" s="102"/>
      <c r="AF40" s="103">
        <f>SUM(AF25:AF39)</f>
        <v>442</v>
      </c>
      <c r="AG40" s="100">
        <f>SUM(AG25:AG39)</f>
        <v>8</v>
      </c>
      <c r="AH40" s="164">
        <f>SUM(AH25:AH39)</f>
        <v>12</v>
      </c>
    </row>
    <row r="41" spans="1:34" s="548" customFormat="1" ht="15.75" customHeight="1" thickBot="1">
      <c r="A41" s="667"/>
      <c r="B41" s="95"/>
      <c r="C41" s="96" t="s">
        <v>23</v>
      </c>
      <c r="D41" s="97"/>
      <c r="E41" s="106"/>
      <c r="F41" s="105">
        <f>SUM(F25:F39)</f>
        <v>6</v>
      </c>
      <c r="G41" s="100"/>
      <c r="H41" s="106"/>
      <c r="I41" s="105">
        <f>SUM(I28:I39)</f>
        <v>12</v>
      </c>
      <c r="J41" s="96"/>
      <c r="K41" s="104"/>
      <c r="L41" s="105">
        <f>SUM(L35:L39)</f>
        <v>8</v>
      </c>
      <c r="M41" s="100"/>
      <c r="N41" s="106"/>
      <c r="O41" s="105">
        <f>SUM(O39)</f>
        <v>2</v>
      </c>
      <c r="P41" s="96"/>
      <c r="Q41" s="104"/>
      <c r="R41" s="105">
        <f>SUM(R25:R40)</f>
        <v>0</v>
      </c>
      <c r="S41" s="100"/>
      <c r="T41" s="106"/>
      <c r="U41" s="105">
        <f>SUM(U25:U40)</f>
        <v>0</v>
      </c>
      <c r="V41" s="96"/>
      <c r="W41" s="104"/>
      <c r="X41" s="105">
        <f>SUM(X25:X40)</f>
        <v>0</v>
      </c>
      <c r="Y41" s="100"/>
      <c r="Z41" s="106"/>
      <c r="AA41" s="105">
        <f>SUM(AA25:AA40)</f>
        <v>0</v>
      </c>
      <c r="AB41" s="96"/>
      <c r="AC41" s="107"/>
      <c r="AD41" s="108"/>
      <c r="AE41" s="109">
        <f>SUM(AE25:AE39)</f>
        <v>30</v>
      </c>
      <c r="AF41" s="110"/>
      <c r="AG41" s="108"/>
      <c r="AH41" s="111"/>
    </row>
    <row r="42" spans="1:34" s="548" customFormat="1" ht="15.75" customHeight="1">
      <c r="A42" s="664" t="s">
        <v>65</v>
      </c>
      <c r="B42" s="829" t="s">
        <v>69</v>
      </c>
      <c r="C42" s="830"/>
      <c r="D42" s="67"/>
      <c r="E42" s="112"/>
      <c r="F42" s="113"/>
      <c r="G42" s="114"/>
      <c r="H42" s="115"/>
      <c r="I42" s="113"/>
      <c r="J42" s="116"/>
      <c r="K42" s="112"/>
      <c r="L42" s="113"/>
      <c r="M42" s="114"/>
      <c r="N42" s="115"/>
      <c r="O42" s="113"/>
      <c r="P42" s="116"/>
      <c r="Q42" s="112"/>
      <c r="R42" s="113"/>
      <c r="S42" s="114"/>
      <c r="T42" s="115"/>
      <c r="U42" s="113"/>
      <c r="V42" s="116"/>
      <c r="W42" s="112"/>
      <c r="X42" s="113"/>
      <c r="Y42" s="114"/>
      <c r="Z42" s="115"/>
      <c r="AA42" s="113"/>
      <c r="AB42" s="116"/>
      <c r="AC42" s="112"/>
      <c r="AD42" s="113"/>
      <c r="AE42" s="114"/>
      <c r="AF42" s="83"/>
      <c r="AG42" s="42"/>
      <c r="AH42" s="84"/>
    </row>
    <row r="43" spans="1:34" s="549" customFormat="1" ht="15.75" customHeight="1">
      <c r="A43" s="669" t="s">
        <v>497</v>
      </c>
      <c r="B43" s="773" t="s">
        <v>9</v>
      </c>
      <c r="C43" s="754" t="s">
        <v>498</v>
      </c>
      <c r="D43" s="774" t="s">
        <v>470</v>
      </c>
      <c r="E43" s="769">
        <v>2</v>
      </c>
      <c r="F43" s="42">
        <v>2</v>
      </c>
      <c r="G43" s="775" t="s">
        <v>123</v>
      </c>
      <c r="H43" s="776"/>
      <c r="I43" s="42"/>
      <c r="J43" s="84"/>
      <c r="K43" s="769"/>
      <c r="L43" s="42"/>
      <c r="M43" s="775"/>
      <c r="N43" s="776"/>
      <c r="O43" s="42"/>
      <c r="P43" s="84"/>
      <c r="Q43" s="769"/>
      <c r="R43" s="42"/>
      <c r="S43" s="775"/>
      <c r="T43" s="776"/>
      <c r="U43" s="42"/>
      <c r="V43" s="84"/>
      <c r="W43" s="769"/>
      <c r="X43" s="42"/>
      <c r="Y43" s="775"/>
      <c r="Z43" s="776"/>
      <c r="AA43" s="42"/>
      <c r="AB43" s="84"/>
      <c r="AC43" s="52">
        <v>30</v>
      </c>
      <c r="AD43" s="86">
        <f>AE43*30</f>
        <v>60</v>
      </c>
      <c r="AE43" s="87">
        <f>F43+I43+L43+O43+R43+U43+X43+AA43</f>
        <v>2</v>
      </c>
      <c r="AF43" s="83"/>
      <c r="AG43" s="42"/>
      <c r="AH43" s="84">
        <v>30</v>
      </c>
    </row>
    <row r="44" spans="1:34" s="549" customFormat="1" ht="15.75" customHeight="1">
      <c r="A44" s="669" t="s">
        <v>499</v>
      </c>
      <c r="B44" s="773" t="s">
        <v>9</v>
      </c>
      <c r="C44" s="754" t="s">
        <v>500</v>
      </c>
      <c r="D44" s="774" t="s">
        <v>470</v>
      </c>
      <c r="E44" s="769">
        <v>2</v>
      </c>
      <c r="F44" s="42">
        <v>2</v>
      </c>
      <c r="G44" s="775" t="s">
        <v>123</v>
      </c>
      <c r="H44" s="776"/>
      <c r="I44" s="42"/>
      <c r="J44" s="84"/>
      <c r="K44" s="769"/>
      <c r="L44" s="42"/>
      <c r="M44" s="775"/>
      <c r="N44" s="776"/>
      <c r="O44" s="42"/>
      <c r="P44" s="84"/>
      <c r="Q44" s="769"/>
      <c r="R44" s="42"/>
      <c r="S44" s="775"/>
      <c r="T44" s="776"/>
      <c r="U44" s="42"/>
      <c r="V44" s="84"/>
      <c r="W44" s="769"/>
      <c r="X44" s="42"/>
      <c r="Y44" s="775"/>
      <c r="Z44" s="776"/>
      <c r="AA44" s="42"/>
      <c r="AB44" s="84"/>
      <c r="AC44" s="52">
        <v>30</v>
      </c>
      <c r="AD44" s="86">
        <f>AE44*30</f>
        <v>60</v>
      </c>
      <c r="AE44" s="87">
        <f>F44+I44+L44+O44+R44+U44+X44+AA44</f>
        <v>2</v>
      </c>
      <c r="AF44" s="83">
        <v>10</v>
      </c>
      <c r="AG44" s="42"/>
      <c r="AH44" s="84">
        <v>20</v>
      </c>
    </row>
    <row r="45" spans="1:34" s="548" customFormat="1" ht="15.75" customHeight="1">
      <c r="A45" s="669" t="s">
        <v>385</v>
      </c>
      <c r="B45" s="8" t="s">
        <v>9</v>
      </c>
      <c r="C45" s="754" t="s">
        <v>70</v>
      </c>
      <c r="D45" s="756" t="s">
        <v>558</v>
      </c>
      <c r="E45" s="129"/>
      <c r="F45" s="44"/>
      <c r="G45" s="130"/>
      <c r="H45" s="43">
        <v>1</v>
      </c>
      <c r="I45" s="44">
        <v>2</v>
      </c>
      <c r="J45" s="45" t="s">
        <v>194</v>
      </c>
      <c r="K45" s="46"/>
      <c r="L45" s="47"/>
      <c r="M45" s="48"/>
      <c r="N45" s="12"/>
      <c r="O45" s="47"/>
      <c r="P45" s="131"/>
      <c r="Q45" s="46"/>
      <c r="R45" s="47"/>
      <c r="S45" s="48"/>
      <c r="T45" s="7"/>
      <c r="U45" s="51"/>
      <c r="V45" s="91"/>
      <c r="W45" s="92"/>
      <c r="X45" s="51"/>
      <c r="Y45" s="93"/>
      <c r="Z45" s="7"/>
      <c r="AA45" s="51"/>
      <c r="AB45" s="91"/>
      <c r="AC45" s="52">
        <v>15</v>
      </c>
      <c r="AD45" s="86">
        <f aca="true" t="shared" si="5" ref="AD45:AD50">AE45*30</f>
        <v>60</v>
      </c>
      <c r="AE45" s="87">
        <f aca="true" t="shared" si="6" ref="AE45:AE50">F45+I45+L45+O45+R45+U45+X45+AA45</f>
        <v>2</v>
      </c>
      <c r="AF45" s="675">
        <v>10</v>
      </c>
      <c r="AG45" s="51"/>
      <c r="AH45" s="91">
        <v>5</v>
      </c>
    </row>
    <row r="46" spans="1:34" s="548" customFormat="1" ht="15.75" customHeight="1">
      <c r="A46" s="666" t="s">
        <v>236</v>
      </c>
      <c r="B46" s="8" t="s">
        <v>9</v>
      </c>
      <c r="C46" s="754" t="s">
        <v>142</v>
      </c>
      <c r="D46" s="756" t="s">
        <v>454</v>
      </c>
      <c r="E46" s="50"/>
      <c r="F46" s="49"/>
      <c r="G46" s="23"/>
      <c r="H46" s="18">
        <v>1</v>
      </c>
      <c r="I46" s="49">
        <v>2</v>
      </c>
      <c r="J46" s="25" t="s">
        <v>48</v>
      </c>
      <c r="K46" s="46"/>
      <c r="L46" s="49"/>
      <c r="M46" s="23"/>
      <c r="N46" s="18"/>
      <c r="O46" s="49"/>
      <c r="P46" s="25"/>
      <c r="Q46" s="50"/>
      <c r="R46" s="49"/>
      <c r="S46" s="23"/>
      <c r="T46" s="18"/>
      <c r="U46" s="49"/>
      <c r="V46" s="25"/>
      <c r="W46" s="50"/>
      <c r="X46" s="49"/>
      <c r="Y46" s="23"/>
      <c r="Z46" s="18"/>
      <c r="AA46" s="49"/>
      <c r="AB46" s="25"/>
      <c r="AC46" s="52">
        <v>15</v>
      </c>
      <c r="AD46" s="86">
        <f t="shared" si="5"/>
        <v>60</v>
      </c>
      <c r="AE46" s="87">
        <f t="shared" si="6"/>
        <v>2</v>
      </c>
      <c r="AF46" s="117">
        <v>10</v>
      </c>
      <c r="AG46" s="51"/>
      <c r="AH46" s="91">
        <v>5</v>
      </c>
    </row>
    <row r="47" spans="1:34" s="548" customFormat="1" ht="15.75" customHeight="1">
      <c r="A47" s="670" t="s">
        <v>369</v>
      </c>
      <c r="B47" s="8" t="s">
        <v>9</v>
      </c>
      <c r="C47" s="754" t="s">
        <v>213</v>
      </c>
      <c r="D47" s="757" t="s">
        <v>211</v>
      </c>
      <c r="E47" s="50"/>
      <c r="F47" s="49"/>
      <c r="G47" s="23"/>
      <c r="H47" s="18">
        <v>2</v>
      </c>
      <c r="I47" s="49">
        <v>3</v>
      </c>
      <c r="J47" s="25" t="s">
        <v>48</v>
      </c>
      <c r="K47" s="50"/>
      <c r="L47" s="47"/>
      <c r="M47" s="48"/>
      <c r="N47" s="18"/>
      <c r="O47" s="49"/>
      <c r="P47" s="25"/>
      <c r="Q47" s="133"/>
      <c r="R47" s="134"/>
      <c r="S47" s="135"/>
      <c r="T47" s="550"/>
      <c r="U47" s="551"/>
      <c r="V47" s="552"/>
      <c r="W47" s="50"/>
      <c r="X47" s="49"/>
      <c r="Y47" s="23"/>
      <c r="Z47" s="18"/>
      <c r="AA47" s="49"/>
      <c r="AB47" s="25"/>
      <c r="AC47" s="52">
        <v>35</v>
      </c>
      <c r="AD47" s="86">
        <f t="shared" si="5"/>
        <v>90</v>
      </c>
      <c r="AE47" s="87">
        <f t="shared" si="6"/>
        <v>3</v>
      </c>
      <c r="AF47" s="117">
        <v>20</v>
      </c>
      <c r="AG47" s="51"/>
      <c r="AH47" s="91">
        <v>15</v>
      </c>
    </row>
    <row r="48" spans="1:34" s="548" customFormat="1" ht="15.75" customHeight="1">
      <c r="A48" s="670" t="s">
        <v>370</v>
      </c>
      <c r="B48" s="8" t="s">
        <v>9</v>
      </c>
      <c r="C48" s="754" t="s">
        <v>214</v>
      </c>
      <c r="D48" s="673" t="s">
        <v>228</v>
      </c>
      <c r="E48" s="755"/>
      <c r="F48" s="545"/>
      <c r="G48" s="543"/>
      <c r="H48" s="544"/>
      <c r="I48" s="545"/>
      <c r="J48" s="546"/>
      <c r="K48" s="46">
        <v>2</v>
      </c>
      <c r="L48" s="47">
        <v>3</v>
      </c>
      <c r="M48" s="48" t="s">
        <v>9</v>
      </c>
      <c r="N48" s="12"/>
      <c r="O48" s="47"/>
      <c r="P48" s="131"/>
      <c r="Q48" s="46"/>
      <c r="R48" s="51"/>
      <c r="S48" s="93"/>
      <c r="T48" s="7"/>
      <c r="U48" s="51"/>
      <c r="V48" s="91"/>
      <c r="W48" s="92"/>
      <c r="X48" s="51"/>
      <c r="Y48" s="93"/>
      <c r="Z48" s="7"/>
      <c r="AA48" s="51"/>
      <c r="AB48" s="91"/>
      <c r="AC48" s="52">
        <v>35</v>
      </c>
      <c r="AD48" s="86">
        <f t="shared" si="5"/>
        <v>90</v>
      </c>
      <c r="AE48" s="87">
        <f t="shared" si="6"/>
        <v>3</v>
      </c>
      <c r="AF48" s="7">
        <v>15</v>
      </c>
      <c r="AG48" s="51"/>
      <c r="AH48" s="91">
        <v>20</v>
      </c>
    </row>
    <row r="49" spans="1:34" s="548" customFormat="1" ht="15.75" customHeight="1">
      <c r="A49" s="671" t="s">
        <v>237</v>
      </c>
      <c r="B49" s="8" t="s">
        <v>9</v>
      </c>
      <c r="C49" s="754" t="s">
        <v>140</v>
      </c>
      <c r="D49" s="756" t="s">
        <v>454</v>
      </c>
      <c r="E49" s="755"/>
      <c r="F49" s="545"/>
      <c r="G49" s="543"/>
      <c r="H49" s="544"/>
      <c r="I49" s="545"/>
      <c r="J49" s="546"/>
      <c r="K49" s="46">
        <v>2</v>
      </c>
      <c r="L49" s="47">
        <v>3</v>
      </c>
      <c r="M49" s="48" t="s">
        <v>9</v>
      </c>
      <c r="N49" s="12"/>
      <c r="O49" s="47"/>
      <c r="P49" s="131"/>
      <c r="Q49" s="46"/>
      <c r="R49" s="51"/>
      <c r="S49" s="93"/>
      <c r="T49" s="7"/>
      <c r="U49" s="51"/>
      <c r="V49" s="91"/>
      <c r="W49" s="92"/>
      <c r="X49" s="51"/>
      <c r="Y49" s="93"/>
      <c r="Z49" s="7"/>
      <c r="AA49" s="51"/>
      <c r="AB49" s="91"/>
      <c r="AC49" s="52">
        <v>35</v>
      </c>
      <c r="AD49" s="86">
        <f t="shared" si="5"/>
        <v>90</v>
      </c>
      <c r="AE49" s="87">
        <f t="shared" si="6"/>
        <v>3</v>
      </c>
      <c r="AF49" s="7">
        <v>20</v>
      </c>
      <c r="AG49" s="51"/>
      <c r="AH49" s="91">
        <v>15</v>
      </c>
    </row>
    <row r="50" spans="1:34" s="548" customFormat="1" ht="15.75" customHeight="1" thickBot="1">
      <c r="A50" s="671" t="s">
        <v>361</v>
      </c>
      <c r="B50" s="8" t="s">
        <v>9</v>
      </c>
      <c r="C50" s="754" t="s">
        <v>141</v>
      </c>
      <c r="D50" s="758" t="s">
        <v>470</v>
      </c>
      <c r="E50" s="755"/>
      <c r="F50" s="545"/>
      <c r="G50" s="543"/>
      <c r="H50" s="544"/>
      <c r="I50" s="545"/>
      <c r="J50" s="546"/>
      <c r="K50" s="46">
        <v>2</v>
      </c>
      <c r="L50" s="47">
        <v>3</v>
      </c>
      <c r="M50" s="48" t="s">
        <v>48</v>
      </c>
      <c r="N50" s="12"/>
      <c r="O50" s="47"/>
      <c r="P50" s="131"/>
      <c r="Q50" s="46"/>
      <c r="R50" s="51"/>
      <c r="S50" s="93"/>
      <c r="T50" s="7"/>
      <c r="U50" s="51"/>
      <c r="V50" s="91"/>
      <c r="W50" s="92"/>
      <c r="X50" s="51"/>
      <c r="Y50" s="93"/>
      <c r="Z50" s="7"/>
      <c r="AA50" s="51"/>
      <c r="AB50" s="91"/>
      <c r="AC50" s="52">
        <v>35</v>
      </c>
      <c r="AD50" s="86">
        <f t="shared" si="5"/>
        <v>90</v>
      </c>
      <c r="AE50" s="87">
        <f t="shared" si="6"/>
        <v>3</v>
      </c>
      <c r="AF50" s="7">
        <v>15</v>
      </c>
      <c r="AG50" s="51"/>
      <c r="AH50" s="91">
        <v>20</v>
      </c>
    </row>
    <row r="51" spans="1:34" s="54" customFormat="1" ht="15.75" customHeight="1" thickBot="1">
      <c r="A51" s="667"/>
      <c r="B51" s="95"/>
      <c r="C51" s="100" t="s">
        <v>24</v>
      </c>
      <c r="D51" s="759"/>
      <c r="E51" s="104">
        <f>SUM(E43:E50)</f>
        <v>4</v>
      </c>
      <c r="F51" s="99"/>
      <c r="G51" s="102"/>
      <c r="H51" s="106">
        <f>SUM(H45:H50)</f>
        <v>4</v>
      </c>
      <c r="I51" s="99"/>
      <c r="J51" s="111"/>
      <c r="K51" s="104">
        <f>SUM(K45:K50)</f>
        <v>6</v>
      </c>
      <c r="L51" s="99"/>
      <c r="M51" s="102"/>
      <c r="N51" s="106">
        <f>SUM(N45:N50)</f>
        <v>0</v>
      </c>
      <c r="O51" s="99"/>
      <c r="P51" s="111"/>
      <c r="Q51" s="104">
        <f>SUM(Q45:Q50)</f>
        <v>0</v>
      </c>
      <c r="R51" s="99"/>
      <c r="S51" s="102"/>
      <c r="T51" s="106">
        <f>SUM(T45:T50)</f>
        <v>0</v>
      </c>
      <c r="U51" s="99"/>
      <c r="V51" s="111"/>
      <c r="W51" s="104">
        <f>SUM(W45:W50)</f>
        <v>0</v>
      </c>
      <c r="X51" s="99"/>
      <c r="Y51" s="102"/>
      <c r="Z51" s="106">
        <f>SUM(Z45:Z50)</f>
        <v>0</v>
      </c>
      <c r="AA51" s="99"/>
      <c r="AB51" s="111"/>
      <c r="AC51" s="98">
        <f>SUM(AC45:AC50)</f>
        <v>170</v>
      </c>
      <c r="AD51" s="99">
        <f>SUM(AD45:AD50)</f>
        <v>480</v>
      </c>
      <c r="AE51" s="102"/>
      <c r="AF51" s="103">
        <f>SUM(AF45:AF50)</f>
        <v>90</v>
      </c>
      <c r="AG51" s="100">
        <f>SUM(AG45:AG50)</f>
        <v>0</v>
      </c>
      <c r="AH51" s="96">
        <f>SUM(AH43:AH50)</f>
        <v>130</v>
      </c>
    </row>
    <row r="52" spans="1:34" s="548" customFormat="1" ht="15.75" customHeight="1" thickBot="1">
      <c r="A52" s="667"/>
      <c r="B52" s="95"/>
      <c r="C52" s="96" t="s">
        <v>23</v>
      </c>
      <c r="D52" s="97"/>
      <c r="E52" s="106"/>
      <c r="F52" s="99">
        <f>SUM(F43:F50)</f>
        <v>4</v>
      </c>
      <c r="G52" s="102"/>
      <c r="H52" s="106"/>
      <c r="I52" s="99">
        <f>SUM(I45:I50)</f>
        <v>7</v>
      </c>
      <c r="J52" s="111"/>
      <c r="K52" s="104"/>
      <c r="L52" s="99">
        <f>SUM(L45:L50)</f>
        <v>9</v>
      </c>
      <c r="M52" s="102"/>
      <c r="N52" s="106"/>
      <c r="O52" s="99">
        <f>SUM(O45:O50)</f>
        <v>0</v>
      </c>
      <c r="P52" s="111"/>
      <c r="Q52" s="104"/>
      <c r="R52" s="99">
        <f>SUM(R45:R50)</f>
        <v>0</v>
      </c>
      <c r="S52" s="102"/>
      <c r="T52" s="106"/>
      <c r="U52" s="99">
        <f>SUM(U45:U50)</f>
        <v>0</v>
      </c>
      <c r="V52" s="111"/>
      <c r="W52" s="104"/>
      <c r="X52" s="99">
        <f>SUM(X45:X50)</f>
        <v>0</v>
      </c>
      <c r="Y52" s="102"/>
      <c r="Z52" s="106"/>
      <c r="AA52" s="99">
        <f>SUM(AA45:AA50)</f>
        <v>0</v>
      </c>
      <c r="AB52" s="111"/>
      <c r="AC52" s="107"/>
      <c r="AD52" s="108"/>
      <c r="AE52" s="109">
        <f>SUM(AE45:AE50)</f>
        <v>16</v>
      </c>
      <c r="AF52" s="110"/>
      <c r="AG52" s="108"/>
      <c r="AH52" s="111"/>
    </row>
  </sheetData>
  <sheetProtection/>
  <protectedRanges>
    <protectedRange sqref="B42:B44" name="Tartom?ny1_2_1_1"/>
    <protectedRange sqref="C26:C27 C35 B25:B39" name="Tartom?ny3_2_1_2_1_1"/>
    <protectedRange sqref="B11" name="Tartom?ny1_1_5_2_1"/>
    <protectedRange sqref="B16" name="Tartom?ny3_2_3_1_1"/>
    <protectedRange sqref="B45:B50" name="Tartom?ny3_2_2_1_1_1_1"/>
    <protectedRange sqref="C45:C50" name="Tartom?ny3_2_1_1_2_1_1_1"/>
    <protectedRange sqref="B13:B15" name="Tartom?ny1_1_5_2_1_1"/>
    <protectedRange sqref="C15" name="Tartom?ny1_1_1_1_1_1_1"/>
    <protectedRange sqref="B12" name="Tartom?ny1_1_5_1_1_1_1"/>
  </protectedRanges>
  <mergeCells count="25">
    <mergeCell ref="B9:C9"/>
    <mergeCell ref="B10:C10"/>
    <mergeCell ref="B24:C24"/>
    <mergeCell ref="B42:C42"/>
    <mergeCell ref="AD6:AD8"/>
    <mergeCell ref="AE6:AE8"/>
    <mergeCell ref="AF6:AH7"/>
    <mergeCell ref="E7:G7"/>
    <mergeCell ref="H7:J7"/>
    <mergeCell ref="K7:M7"/>
    <mergeCell ref="N7:P7"/>
    <mergeCell ref="Q7:S7"/>
    <mergeCell ref="T7:V7"/>
    <mergeCell ref="W7:Y7"/>
    <mergeCell ref="Z7:AB7"/>
    <mergeCell ref="A1:AH1"/>
    <mergeCell ref="A2:AH2"/>
    <mergeCell ref="A3:AH3"/>
    <mergeCell ref="A4:AH4"/>
    <mergeCell ref="A5:AH5"/>
    <mergeCell ref="A6:A8"/>
    <mergeCell ref="B6:B8"/>
    <mergeCell ref="C6:C7"/>
    <mergeCell ref="E6:AB6"/>
    <mergeCell ref="AC6:AC8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N340"/>
  <sheetViews>
    <sheetView view="pageBreakPreview" zoomScale="90" zoomScaleNormal="60" zoomScaleSheetLayoutView="9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9" sqref="A19"/>
    </sheetView>
  </sheetViews>
  <sheetFormatPr defaultColWidth="9.140625" defaultRowHeight="12.75"/>
  <cols>
    <col min="1" max="1" width="16.7109375" style="302" customWidth="1"/>
    <col min="2" max="2" width="7.28125" style="54" customWidth="1"/>
    <col min="3" max="3" width="63.28125" style="54" customWidth="1"/>
    <col min="4" max="4" width="30.57421875" style="54" customWidth="1"/>
    <col min="5" max="28" width="5.7109375" style="54" customWidth="1"/>
    <col min="29" max="29" width="8.57421875" style="54" customWidth="1"/>
    <col min="30" max="30" width="7.57421875" style="54" customWidth="1"/>
    <col min="31" max="32" width="7.140625" style="54" customWidth="1"/>
    <col min="33" max="33" width="6.7109375" style="54" customWidth="1"/>
    <col min="34" max="34" width="7.28125" style="54" customWidth="1"/>
    <col min="35" max="35" width="5.7109375" style="54" customWidth="1"/>
    <col min="36" max="16384" width="9.140625" style="54" customWidth="1"/>
  </cols>
  <sheetData>
    <row r="1" spans="1:34" ht="15.75" customHeight="1">
      <c r="A1" s="795" t="s">
        <v>0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5"/>
      <c r="AF1" s="795"/>
      <c r="AG1" s="795"/>
      <c r="AH1" s="795"/>
    </row>
    <row r="2" spans="1:34" ht="15.75" customHeight="1">
      <c r="A2" s="796" t="s">
        <v>378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796"/>
      <c r="AB2" s="796"/>
      <c r="AC2" s="796"/>
      <c r="AD2" s="796"/>
      <c r="AE2" s="796"/>
      <c r="AF2" s="796"/>
      <c r="AG2" s="796"/>
      <c r="AH2" s="796"/>
    </row>
    <row r="3" spans="1:34" ht="15.75" customHeight="1">
      <c r="A3" s="797" t="s">
        <v>419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  <c r="AF3" s="797"/>
      <c r="AG3" s="797"/>
      <c r="AH3" s="797"/>
    </row>
    <row r="4" spans="1:34" ht="15.75" customHeight="1">
      <c r="A4" s="798" t="s">
        <v>43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8"/>
      <c r="AG4" s="798"/>
      <c r="AH4" s="798"/>
    </row>
    <row r="5" spans="1:34" ht="15.75" customHeight="1" thickBot="1">
      <c r="A5" s="799" t="s">
        <v>524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</row>
    <row r="6" spans="1:34" ht="15.75" customHeight="1" thickBot="1" thickTop="1">
      <c r="A6" s="800" t="s">
        <v>1</v>
      </c>
      <c r="B6" s="803" t="s">
        <v>2</v>
      </c>
      <c r="C6" s="806" t="s">
        <v>3</v>
      </c>
      <c r="D6" s="55"/>
      <c r="E6" s="808" t="s">
        <v>4</v>
      </c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09"/>
      <c r="W6" s="809"/>
      <c r="X6" s="809"/>
      <c r="Y6" s="809"/>
      <c r="Z6" s="809"/>
      <c r="AA6" s="809"/>
      <c r="AB6" s="810"/>
      <c r="AC6" s="811" t="s">
        <v>5</v>
      </c>
      <c r="AD6" s="811" t="s">
        <v>6</v>
      </c>
      <c r="AE6" s="831" t="s">
        <v>7</v>
      </c>
      <c r="AF6" s="814" t="s">
        <v>8</v>
      </c>
      <c r="AG6" s="815"/>
      <c r="AH6" s="816"/>
    </row>
    <row r="7" spans="1:34" ht="15.75" customHeight="1" thickBot="1">
      <c r="A7" s="801"/>
      <c r="B7" s="804"/>
      <c r="C7" s="807"/>
      <c r="D7" s="57"/>
      <c r="E7" s="820" t="s">
        <v>12</v>
      </c>
      <c r="F7" s="821"/>
      <c r="G7" s="822"/>
      <c r="H7" s="820" t="s">
        <v>13</v>
      </c>
      <c r="I7" s="821"/>
      <c r="J7" s="822"/>
      <c r="K7" s="820" t="s">
        <v>14</v>
      </c>
      <c r="L7" s="821"/>
      <c r="M7" s="822"/>
      <c r="N7" s="820" t="s">
        <v>15</v>
      </c>
      <c r="O7" s="821"/>
      <c r="P7" s="822"/>
      <c r="Q7" s="820" t="s">
        <v>16</v>
      </c>
      <c r="R7" s="821"/>
      <c r="S7" s="822"/>
      <c r="T7" s="820" t="s">
        <v>17</v>
      </c>
      <c r="U7" s="821"/>
      <c r="V7" s="822"/>
      <c r="W7" s="820" t="s">
        <v>18</v>
      </c>
      <c r="X7" s="821"/>
      <c r="Y7" s="822"/>
      <c r="Z7" s="820" t="s">
        <v>53</v>
      </c>
      <c r="AA7" s="821"/>
      <c r="AB7" s="822"/>
      <c r="AC7" s="812"/>
      <c r="AD7" s="812"/>
      <c r="AE7" s="832"/>
      <c r="AF7" s="817"/>
      <c r="AG7" s="818"/>
      <c r="AH7" s="819"/>
    </row>
    <row r="8" spans="1:34" ht="79.5" customHeight="1" thickBot="1">
      <c r="A8" s="802"/>
      <c r="B8" s="805"/>
      <c r="C8" s="58" t="s">
        <v>19</v>
      </c>
      <c r="D8" s="59" t="s">
        <v>51</v>
      </c>
      <c r="E8" s="61" t="s">
        <v>208</v>
      </c>
      <c r="F8" s="62" t="s">
        <v>7</v>
      </c>
      <c r="G8" s="63" t="s">
        <v>20</v>
      </c>
      <c r="H8" s="61" t="s">
        <v>208</v>
      </c>
      <c r="I8" s="62" t="s">
        <v>7</v>
      </c>
      <c r="J8" s="63" t="s">
        <v>20</v>
      </c>
      <c r="K8" s="61" t="s">
        <v>208</v>
      </c>
      <c r="L8" s="62" t="s">
        <v>7</v>
      </c>
      <c r="M8" s="64" t="s">
        <v>20</v>
      </c>
      <c r="N8" s="61" t="s">
        <v>208</v>
      </c>
      <c r="O8" s="62" t="s">
        <v>7</v>
      </c>
      <c r="P8" s="63" t="s">
        <v>20</v>
      </c>
      <c r="Q8" s="61" t="s">
        <v>208</v>
      </c>
      <c r="R8" s="62" t="s">
        <v>7</v>
      </c>
      <c r="S8" s="64" t="s">
        <v>20</v>
      </c>
      <c r="T8" s="61" t="s">
        <v>208</v>
      </c>
      <c r="U8" s="62" t="s">
        <v>7</v>
      </c>
      <c r="V8" s="63" t="s">
        <v>20</v>
      </c>
      <c r="W8" s="61" t="s">
        <v>208</v>
      </c>
      <c r="X8" s="62" t="s">
        <v>7</v>
      </c>
      <c r="Y8" s="64" t="s">
        <v>20</v>
      </c>
      <c r="Z8" s="61" t="s">
        <v>208</v>
      </c>
      <c r="AA8" s="62" t="s">
        <v>7</v>
      </c>
      <c r="AB8" s="63" t="s">
        <v>20</v>
      </c>
      <c r="AC8" s="813"/>
      <c r="AD8" s="813"/>
      <c r="AE8" s="833"/>
      <c r="AF8" s="65" t="s">
        <v>21</v>
      </c>
      <c r="AG8" s="1" t="s">
        <v>47</v>
      </c>
      <c r="AH8" s="66" t="s">
        <v>22</v>
      </c>
    </row>
    <row r="9" spans="1:34" s="548" customFormat="1" ht="15" customHeight="1">
      <c r="A9" s="663" t="s">
        <v>12</v>
      </c>
      <c r="B9" s="823" t="s">
        <v>61</v>
      </c>
      <c r="C9" s="824"/>
      <c r="D9" s="67"/>
      <c r="E9" s="68"/>
      <c r="F9" s="69"/>
      <c r="G9" s="70"/>
      <c r="H9" s="71"/>
      <c r="I9" s="69"/>
      <c r="J9" s="72"/>
      <c r="K9" s="68"/>
      <c r="L9" s="69"/>
      <c r="M9" s="70"/>
      <c r="N9" s="71"/>
      <c r="O9" s="69"/>
      <c r="P9" s="72"/>
      <c r="Q9" s="68"/>
      <c r="R9" s="69"/>
      <c r="S9" s="70"/>
      <c r="T9" s="71"/>
      <c r="U9" s="69"/>
      <c r="V9" s="72"/>
      <c r="W9" s="68"/>
      <c r="X9" s="69"/>
      <c r="Y9" s="70"/>
      <c r="Z9" s="71"/>
      <c r="AA9" s="69"/>
      <c r="AB9" s="72"/>
      <c r="AC9" s="68"/>
      <c r="AD9" s="69"/>
      <c r="AE9" s="70"/>
      <c r="AF9" s="73"/>
      <c r="AG9" s="69"/>
      <c r="AH9" s="72"/>
    </row>
    <row r="10" spans="1:34" s="548" customFormat="1" ht="15.75" customHeight="1">
      <c r="A10" s="664" t="s">
        <v>63</v>
      </c>
      <c r="B10" s="825" t="s">
        <v>190</v>
      </c>
      <c r="C10" s="826"/>
      <c r="D10" s="76"/>
      <c r="E10" s="77"/>
      <c r="F10" s="78"/>
      <c r="G10" s="79"/>
      <c r="H10" s="80"/>
      <c r="I10" s="78"/>
      <c r="J10" s="81"/>
      <c r="K10" s="77"/>
      <c r="L10" s="78"/>
      <c r="M10" s="79"/>
      <c r="N10" s="80"/>
      <c r="O10" s="78"/>
      <c r="P10" s="81"/>
      <c r="Q10" s="77"/>
      <c r="R10" s="78"/>
      <c r="S10" s="79"/>
      <c r="T10" s="80"/>
      <c r="U10" s="78"/>
      <c r="V10" s="81"/>
      <c r="W10" s="77"/>
      <c r="X10" s="78"/>
      <c r="Y10" s="79"/>
      <c r="Z10" s="80"/>
      <c r="AA10" s="78"/>
      <c r="AB10" s="81"/>
      <c r="AC10" s="82"/>
      <c r="AD10" s="78"/>
      <c r="AE10" s="79"/>
      <c r="AF10" s="83"/>
      <c r="AG10" s="42"/>
      <c r="AH10" s="84"/>
    </row>
    <row r="11" spans="1:34" s="549" customFormat="1" ht="15.75" customHeight="1">
      <c r="A11" s="668" t="s">
        <v>224</v>
      </c>
      <c r="B11" s="92" t="s">
        <v>9</v>
      </c>
      <c r="C11" s="777" t="s">
        <v>555</v>
      </c>
      <c r="D11" s="515" t="s">
        <v>225</v>
      </c>
      <c r="E11" s="769">
        <v>4</v>
      </c>
      <c r="F11" s="42">
        <v>2</v>
      </c>
      <c r="G11" s="775" t="s">
        <v>48</v>
      </c>
      <c r="H11" s="778"/>
      <c r="I11" s="779"/>
      <c r="J11" s="780"/>
      <c r="K11" s="781"/>
      <c r="L11" s="779"/>
      <c r="M11" s="85"/>
      <c r="N11" s="778"/>
      <c r="O11" s="779"/>
      <c r="P11" s="780"/>
      <c r="Q11" s="781"/>
      <c r="R11" s="779"/>
      <c r="S11" s="85"/>
      <c r="T11" s="778"/>
      <c r="U11" s="779"/>
      <c r="V11" s="780"/>
      <c r="W11" s="781"/>
      <c r="X11" s="779"/>
      <c r="Y11" s="85"/>
      <c r="Z11" s="778"/>
      <c r="AA11" s="779"/>
      <c r="AB11" s="780"/>
      <c r="AC11" s="52">
        <v>60</v>
      </c>
      <c r="AD11" s="86">
        <f aca="true" t="shared" si="0" ref="AD11:AD20">AE11*30</f>
        <v>60</v>
      </c>
      <c r="AE11" s="87">
        <f aca="true" t="shared" si="1" ref="AE11:AE20">F11+I11+L11+O11+R11+U11+X11+AA11</f>
        <v>2</v>
      </c>
      <c r="AF11" s="83"/>
      <c r="AG11" s="775"/>
      <c r="AH11" s="782">
        <f>AC11</f>
        <v>60</v>
      </c>
    </row>
    <row r="12" spans="1:34" s="549" customFormat="1" ht="15.75" customHeight="1">
      <c r="A12" s="783" t="s">
        <v>566</v>
      </c>
      <c r="B12" s="92" t="s">
        <v>9</v>
      </c>
      <c r="C12" s="777" t="s">
        <v>221</v>
      </c>
      <c r="D12" s="515" t="s">
        <v>570</v>
      </c>
      <c r="E12" s="769">
        <v>4</v>
      </c>
      <c r="F12" s="42">
        <v>5</v>
      </c>
      <c r="G12" s="775" t="s">
        <v>194</v>
      </c>
      <c r="H12" s="778"/>
      <c r="I12" s="779"/>
      <c r="J12" s="780"/>
      <c r="K12" s="781"/>
      <c r="L12" s="779"/>
      <c r="M12" s="85"/>
      <c r="N12" s="778"/>
      <c r="O12" s="779"/>
      <c r="P12" s="780"/>
      <c r="Q12" s="781"/>
      <c r="R12" s="779"/>
      <c r="S12" s="85"/>
      <c r="T12" s="778"/>
      <c r="U12" s="779"/>
      <c r="V12" s="780"/>
      <c r="W12" s="781"/>
      <c r="X12" s="779"/>
      <c r="Y12" s="85"/>
      <c r="Z12" s="778"/>
      <c r="AA12" s="779"/>
      <c r="AB12" s="780"/>
      <c r="AC12" s="52">
        <v>49</v>
      </c>
      <c r="AD12" s="86">
        <f t="shared" si="0"/>
        <v>150</v>
      </c>
      <c r="AE12" s="87">
        <f t="shared" si="1"/>
        <v>5</v>
      </c>
      <c r="AF12" s="83">
        <v>13</v>
      </c>
      <c r="AG12" s="775"/>
      <c r="AH12" s="782">
        <v>36</v>
      </c>
    </row>
    <row r="13" spans="1:34" s="549" customFormat="1" ht="15.75" customHeight="1">
      <c r="A13" s="783" t="s">
        <v>567</v>
      </c>
      <c r="B13" s="92" t="s">
        <v>9</v>
      </c>
      <c r="C13" s="777" t="s">
        <v>222</v>
      </c>
      <c r="D13" s="515" t="s">
        <v>570</v>
      </c>
      <c r="E13" s="769">
        <v>4</v>
      </c>
      <c r="F13" s="42">
        <v>4</v>
      </c>
      <c r="G13" s="775" t="s">
        <v>194</v>
      </c>
      <c r="H13" s="778"/>
      <c r="I13" s="779"/>
      <c r="J13" s="780"/>
      <c r="K13" s="781"/>
      <c r="L13" s="779"/>
      <c r="M13" s="85"/>
      <c r="N13" s="778"/>
      <c r="O13" s="779"/>
      <c r="P13" s="780"/>
      <c r="Q13" s="781"/>
      <c r="R13" s="779"/>
      <c r="S13" s="85"/>
      <c r="T13" s="778"/>
      <c r="U13" s="779"/>
      <c r="V13" s="780"/>
      <c r="W13" s="781"/>
      <c r="X13" s="779"/>
      <c r="Y13" s="85"/>
      <c r="Z13" s="778"/>
      <c r="AA13" s="779"/>
      <c r="AB13" s="780"/>
      <c r="AC13" s="52">
        <v>57</v>
      </c>
      <c r="AD13" s="86">
        <f t="shared" si="0"/>
        <v>120</v>
      </c>
      <c r="AE13" s="87">
        <f t="shared" si="1"/>
        <v>4</v>
      </c>
      <c r="AF13" s="83">
        <v>20</v>
      </c>
      <c r="AG13" s="775"/>
      <c r="AH13" s="782">
        <v>37</v>
      </c>
    </row>
    <row r="14" spans="1:34" s="549" customFormat="1" ht="15.75" customHeight="1">
      <c r="A14" s="783" t="s">
        <v>568</v>
      </c>
      <c r="B14" s="92" t="s">
        <v>9</v>
      </c>
      <c r="C14" s="777" t="s">
        <v>496</v>
      </c>
      <c r="D14" s="515" t="s">
        <v>570</v>
      </c>
      <c r="E14" s="769">
        <v>6</v>
      </c>
      <c r="F14" s="42">
        <v>5</v>
      </c>
      <c r="G14" s="775" t="s">
        <v>194</v>
      </c>
      <c r="H14" s="778"/>
      <c r="I14" s="779"/>
      <c r="J14" s="780"/>
      <c r="K14" s="781"/>
      <c r="L14" s="779"/>
      <c r="M14" s="85"/>
      <c r="N14" s="778"/>
      <c r="O14" s="779"/>
      <c r="P14" s="780"/>
      <c r="Q14" s="781"/>
      <c r="R14" s="779"/>
      <c r="S14" s="85"/>
      <c r="T14" s="778"/>
      <c r="U14" s="779"/>
      <c r="V14" s="780"/>
      <c r="W14" s="781"/>
      <c r="X14" s="779"/>
      <c r="Y14" s="85"/>
      <c r="Z14" s="778"/>
      <c r="AA14" s="779"/>
      <c r="AB14" s="780"/>
      <c r="AC14" s="52">
        <v>79</v>
      </c>
      <c r="AD14" s="86">
        <f t="shared" si="0"/>
        <v>150</v>
      </c>
      <c r="AE14" s="87">
        <f t="shared" si="1"/>
        <v>5</v>
      </c>
      <c r="AF14" s="83">
        <v>22</v>
      </c>
      <c r="AG14" s="775"/>
      <c r="AH14" s="782">
        <v>57</v>
      </c>
    </row>
    <row r="15" spans="1:34" s="548" customFormat="1" ht="15.75" customHeight="1">
      <c r="A15" s="783" t="s">
        <v>569</v>
      </c>
      <c r="B15" s="92" t="s">
        <v>9</v>
      </c>
      <c r="C15" s="784" t="s">
        <v>223</v>
      </c>
      <c r="D15" s="515" t="s">
        <v>570</v>
      </c>
      <c r="E15" s="4">
        <v>6</v>
      </c>
      <c r="F15" s="42">
        <v>4</v>
      </c>
      <c r="G15" s="775" t="s">
        <v>194</v>
      </c>
      <c r="H15" s="24"/>
      <c r="I15" s="3"/>
      <c r="J15" s="25"/>
      <c r="K15" s="4"/>
      <c r="L15" s="3"/>
      <c r="M15" s="23"/>
      <c r="N15" s="24"/>
      <c r="O15" s="3"/>
      <c r="P15" s="25"/>
      <c r="Q15" s="50"/>
      <c r="R15" s="49"/>
      <c r="S15" s="23"/>
      <c r="T15" s="18"/>
      <c r="U15" s="49"/>
      <c r="V15" s="91"/>
      <c r="W15" s="92"/>
      <c r="X15" s="51"/>
      <c r="Y15" s="93"/>
      <c r="Z15" s="7"/>
      <c r="AA15" s="51"/>
      <c r="AB15" s="91"/>
      <c r="AC15" s="52">
        <v>79</v>
      </c>
      <c r="AD15" s="86">
        <f t="shared" si="0"/>
        <v>120</v>
      </c>
      <c r="AE15" s="87">
        <f t="shared" si="1"/>
        <v>4</v>
      </c>
      <c r="AF15" s="396">
        <v>22</v>
      </c>
      <c r="AG15" s="93"/>
      <c r="AH15" s="782">
        <v>57</v>
      </c>
    </row>
    <row r="16" spans="1:34" s="548" customFormat="1" ht="15.75" customHeight="1">
      <c r="A16" s="666" t="s">
        <v>396</v>
      </c>
      <c r="B16" s="370" t="s">
        <v>9</v>
      </c>
      <c r="C16" s="10" t="s">
        <v>234</v>
      </c>
      <c r="D16" s="673" t="s">
        <v>556</v>
      </c>
      <c r="E16" s="4"/>
      <c r="F16" s="3"/>
      <c r="G16" s="23"/>
      <c r="H16" s="24">
        <v>2</v>
      </c>
      <c r="I16" s="3">
        <v>4</v>
      </c>
      <c r="J16" s="25" t="s">
        <v>123</v>
      </c>
      <c r="K16" s="4"/>
      <c r="L16" s="3"/>
      <c r="M16" s="23"/>
      <c r="N16" s="24"/>
      <c r="O16" s="3"/>
      <c r="P16" s="25"/>
      <c r="Q16" s="50"/>
      <c r="R16" s="49"/>
      <c r="S16" s="23"/>
      <c r="T16" s="18"/>
      <c r="U16" s="49"/>
      <c r="V16" s="91"/>
      <c r="W16" s="92"/>
      <c r="X16" s="51"/>
      <c r="Y16" s="93"/>
      <c r="Z16" s="7"/>
      <c r="AA16" s="51"/>
      <c r="AB16" s="91"/>
      <c r="AC16" s="52">
        <v>30</v>
      </c>
      <c r="AD16" s="86">
        <f t="shared" si="0"/>
        <v>120</v>
      </c>
      <c r="AE16" s="87">
        <f t="shared" si="1"/>
        <v>4</v>
      </c>
      <c r="AF16" s="396">
        <v>15</v>
      </c>
      <c r="AG16" s="93"/>
      <c r="AH16" s="91">
        <v>15</v>
      </c>
    </row>
    <row r="17" spans="1:34" s="548" customFormat="1" ht="15.75" customHeight="1">
      <c r="A17" s="666" t="s">
        <v>382</v>
      </c>
      <c r="B17" s="92" t="s">
        <v>9</v>
      </c>
      <c r="C17" s="9" t="s">
        <v>233</v>
      </c>
      <c r="D17" s="90" t="s">
        <v>389</v>
      </c>
      <c r="E17" s="4"/>
      <c r="F17" s="3"/>
      <c r="G17" s="23"/>
      <c r="H17" s="24">
        <v>2</v>
      </c>
      <c r="I17" s="3">
        <v>3</v>
      </c>
      <c r="J17" s="25" t="s">
        <v>123</v>
      </c>
      <c r="K17" s="4"/>
      <c r="L17" s="3"/>
      <c r="M17" s="23"/>
      <c r="N17" s="24"/>
      <c r="O17" s="3"/>
      <c r="P17" s="25"/>
      <c r="Q17" s="50"/>
      <c r="R17" s="49"/>
      <c r="S17" s="23"/>
      <c r="T17" s="18"/>
      <c r="U17" s="49"/>
      <c r="V17" s="91"/>
      <c r="W17" s="92"/>
      <c r="X17" s="51"/>
      <c r="Y17" s="93"/>
      <c r="Z17" s="7"/>
      <c r="AA17" s="51"/>
      <c r="AB17" s="91"/>
      <c r="AC17" s="52">
        <v>25</v>
      </c>
      <c r="AD17" s="86">
        <f t="shared" si="0"/>
        <v>90</v>
      </c>
      <c r="AE17" s="87">
        <f t="shared" si="1"/>
        <v>3</v>
      </c>
      <c r="AF17" s="396">
        <v>12</v>
      </c>
      <c r="AG17" s="93"/>
      <c r="AH17" s="91">
        <v>13</v>
      </c>
    </row>
    <row r="18" spans="1:34" s="548" customFormat="1" ht="15.75" customHeight="1">
      <c r="A18" s="666" t="s">
        <v>314</v>
      </c>
      <c r="B18" s="92" t="s">
        <v>9</v>
      </c>
      <c r="C18" s="9" t="s">
        <v>196</v>
      </c>
      <c r="D18" s="515" t="s">
        <v>557</v>
      </c>
      <c r="E18" s="4"/>
      <c r="F18" s="3"/>
      <c r="G18" s="23"/>
      <c r="H18" s="24">
        <v>1</v>
      </c>
      <c r="I18" s="3">
        <v>2</v>
      </c>
      <c r="J18" s="25" t="s">
        <v>48</v>
      </c>
      <c r="K18" s="4"/>
      <c r="L18" s="3"/>
      <c r="M18" s="23"/>
      <c r="N18" s="24"/>
      <c r="O18" s="3"/>
      <c r="P18" s="25"/>
      <c r="Q18" s="50"/>
      <c r="R18" s="49"/>
      <c r="S18" s="23"/>
      <c r="T18" s="18"/>
      <c r="U18" s="49"/>
      <c r="V18" s="91"/>
      <c r="W18" s="92"/>
      <c r="X18" s="51"/>
      <c r="Y18" s="93"/>
      <c r="Z18" s="7"/>
      <c r="AA18" s="51"/>
      <c r="AB18" s="91"/>
      <c r="AC18" s="52">
        <v>15</v>
      </c>
      <c r="AD18" s="86">
        <f t="shared" si="0"/>
        <v>60</v>
      </c>
      <c r="AE18" s="87">
        <f t="shared" si="1"/>
        <v>2</v>
      </c>
      <c r="AF18" s="396">
        <v>7</v>
      </c>
      <c r="AG18" s="93"/>
      <c r="AH18" s="91">
        <v>8</v>
      </c>
    </row>
    <row r="19" spans="1:34" s="548" customFormat="1" ht="15.75" customHeight="1">
      <c r="A19" s="666" t="s">
        <v>571</v>
      </c>
      <c r="B19" s="92" t="s">
        <v>9</v>
      </c>
      <c r="C19" s="9" t="s">
        <v>79</v>
      </c>
      <c r="D19" s="90" t="s">
        <v>558</v>
      </c>
      <c r="E19" s="4"/>
      <c r="F19" s="3"/>
      <c r="G19" s="23"/>
      <c r="H19" s="24"/>
      <c r="I19" s="3"/>
      <c r="J19" s="25"/>
      <c r="K19" s="4">
        <v>3</v>
      </c>
      <c r="L19" s="3">
        <v>4</v>
      </c>
      <c r="M19" s="23" t="s">
        <v>194</v>
      </c>
      <c r="N19" s="24"/>
      <c r="O19" s="3"/>
      <c r="P19" s="25"/>
      <c r="Q19" s="50"/>
      <c r="R19" s="49"/>
      <c r="S19" s="23"/>
      <c r="T19" s="18"/>
      <c r="U19" s="49"/>
      <c r="V19" s="91"/>
      <c r="W19" s="92"/>
      <c r="X19" s="51"/>
      <c r="Y19" s="93"/>
      <c r="Z19" s="7"/>
      <c r="AA19" s="51"/>
      <c r="AB19" s="91"/>
      <c r="AC19" s="52">
        <v>45</v>
      </c>
      <c r="AD19" s="86">
        <f>AE19*30</f>
        <v>120</v>
      </c>
      <c r="AE19" s="87">
        <f>F19+I19+L19+O19+R19+U19+X19+AA19</f>
        <v>4</v>
      </c>
      <c r="AF19" s="396">
        <v>30</v>
      </c>
      <c r="AG19" s="93"/>
      <c r="AH19" s="91">
        <v>15</v>
      </c>
    </row>
    <row r="20" spans="1:34" s="548" customFormat="1" ht="15.75" customHeight="1">
      <c r="A20" s="666" t="s">
        <v>397</v>
      </c>
      <c r="B20" s="92" t="s">
        <v>9</v>
      </c>
      <c r="C20" s="10" t="s">
        <v>235</v>
      </c>
      <c r="D20" s="673" t="s">
        <v>556</v>
      </c>
      <c r="E20" s="4"/>
      <c r="F20" s="3"/>
      <c r="G20" s="23"/>
      <c r="H20" s="24"/>
      <c r="I20" s="3"/>
      <c r="J20" s="25"/>
      <c r="K20" s="4">
        <v>3</v>
      </c>
      <c r="L20" s="3">
        <v>4</v>
      </c>
      <c r="M20" s="23" t="s">
        <v>48</v>
      </c>
      <c r="N20" s="24"/>
      <c r="O20" s="3"/>
      <c r="P20" s="25"/>
      <c r="Q20" s="50"/>
      <c r="R20" s="49"/>
      <c r="S20" s="23"/>
      <c r="T20" s="18"/>
      <c r="U20" s="49"/>
      <c r="V20" s="91"/>
      <c r="W20" s="92"/>
      <c r="X20" s="51"/>
      <c r="Y20" s="93"/>
      <c r="Z20" s="7"/>
      <c r="AA20" s="51"/>
      <c r="AB20" s="91"/>
      <c r="AC20" s="52">
        <v>45</v>
      </c>
      <c r="AD20" s="86">
        <f t="shared" si="0"/>
        <v>120</v>
      </c>
      <c r="AE20" s="87">
        <f t="shared" si="1"/>
        <v>4</v>
      </c>
      <c r="AF20" s="396">
        <v>30</v>
      </c>
      <c r="AG20" s="93"/>
      <c r="AH20" s="91">
        <v>15</v>
      </c>
    </row>
    <row r="21" spans="1:34" s="549" customFormat="1" ht="15.75" customHeight="1" thickBot="1">
      <c r="A21" s="674" t="s">
        <v>407</v>
      </c>
      <c r="B21" s="92" t="s">
        <v>9</v>
      </c>
      <c r="C21" s="15" t="s">
        <v>429</v>
      </c>
      <c r="D21" s="516" t="s">
        <v>394</v>
      </c>
      <c r="E21" s="4"/>
      <c r="F21" s="3"/>
      <c r="G21" s="23"/>
      <c r="H21" s="24"/>
      <c r="I21" s="3"/>
      <c r="J21" s="25"/>
      <c r="K21" s="4">
        <v>1</v>
      </c>
      <c r="L21" s="3">
        <v>2</v>
      </c>
      <c r="M21" s="23" t="s">
        <v>48</v>
      </c>
      <c r="N21" s="24"/>
      <c r="O21" s="3"/>
      <c r="P21" s="25"/>
      <c r="Q21" s="50"/>
      <c r="R21" s="49"/>
      <c r="S21" s="23"/>
      <c r="T21" s="18"/>
      <c r="U21" s="49"/>
      <c r="V21" s="91"/>
      <c r="W21" s="92"/>
      <c r="X21" s="51"/>
      <c r="Y21" s="93"/>
      <c r="Z21" s="7"/>
      <c r="AA21" s="51"/>
      <c r="AB21" s="91"/>
      <c r="AC21" s="52">
        <v>15</v>
      </c>
      <c r="AD21" s="86">
        <f>AE21*30</f>
        <v>60</v>
      </c>
      <c r="AE21" s="87">
        <f>F21+I21+L21+O21+R21+U21+X21+AA21</f>
        <v>2</v>
      </c>
      <c r="AF21" s="396">
        <v>10</v>
      </c>
      <c r="AG21" s="93"/>
      <c r="AH21" s="91">
        <v>5</v>
      </c>
    </row>
    <row r="22" spans="1:34" ht="15.75" customHeight="1" thickBot="1">
      <c r="A22" s="667"/>
      <c r="B22" s="95"/>
      <c r="C22" s="96" t="s">
        <v>24</v>
      </c>
      <c r="D22" s="97"/>
      <c r="E22" s="101">
        <f>SUM(E11:E21)</f>
        <v>24</v>
      </c>
      <c r="F22" s="99"/>
      <c r="G22" s="100"/>
      <c r="H22" s="101">
        <f>SUM(H16:H21)</f>
        <v>5</v>
      </c>
      <c r="I22" s="99"/>
      <c r="J22" s="96"/>
      <c r="K22" s="98">
        <f>SUM(K19:K21)</f>
        <v>7</v>
      </c>
      <c r="L22" s="99"/>
      <c r="M22" s="100"/>
      <c r="N22" s="101">
        <f>SUM(N11:N21)</f>
        <v>0</v>
      </c>
      <c r="O22" s="99"/>
      <c r="P22" s="96"/>
      <c r="Q22" s="98">
        <f>SUM(Q11:Q21)</f>
        <v>0</v>
      </c>
      <c r="R22" s="99"/>
      <c r="S22" s="100"/>
      <c r="T22" s="101">
        <f>SUM(T11:T21)</f>
        <v>0</v>
      </c>
      <c r="U22" s="99"/>
      <c r="V22" s="96"/>
      <c r="W22" s="98">
        <f>SUM(W11:W21)</f>
        <v>0</v>
      </c>
      <c r="X22" s="99"/>
      <c r="Y22" s="100"/>
      <c r="Z22" s="101">
        <f>SUM(Z11:Z21)</f>
        <v>0</v>
      </c>
      <c r="AA22" s="99"/>
      <c r="AB22" s="96"/>
      <c r="AC22" s="98">
        <f>SUM(AC11:AC21)</f>
        <v>499</v>
      </c>
      <c r="AD22" s="99">
        <f>SUM(AD11:AD21)</f>
        <v>1170</v>
      </c>
      <c r="AE22" s="102"/>
      <c r="AF22" s="596">
        <f>SUM(AF16:AF21)</f>
        <v>104</v>
      </c>
      <c r="AG22" s="100">
        <f>SUM(AG11:AG21)</f>
        <v>0</v>
      </c>
      <c r="AH22" s="96">
        <f>SUM(AH11:AH21)</f>
        <v>318</v>
      </c>
    </row>
    <row r="23" spans="1:34" s="548" customFormat="1" ht="15.75" customHeight="1" thickBot="1">
      <c r="A23" s="667"/>
      <c r="B23" s="95"/>
      <c r="C23" s="96" t="s">
        <v>23</v>
      </c>
      <c r="D23" s="97"/>
      <c r="E23" s="106"/>
      <c r="F23" s="105">
        <f>SUM(F11:F21)</f>
        <v>20</v>
      </c>
      <c r="G23" s="100"/>
      <c r="H23" s="106"/>
      <c r="I23" s="105">
        <f>SUM(I16:I21)</f>
        <v>9</v>
      </c>
      <c r="J23" s="96"/>
      <c r="K23" s="104"/>
      <c r="L23" s="105">
        <f>SUM(L19:L21)</f>
        <v>10</v>
      </c>
      <c r="M23" s="100"/>
      <c r="N23" s="106"/>
      <c r="O23" s="105">
        <f>SUM(O11:O22)</f>
        <v>0</v>
      </c>
      <c r="P23" s="96"/>
      <c r="Q23" s="104"/>
      <c r="R23" s="105">
        <f>SUM(R11:R22)</f>
        <v>0</v>
      </c>
      <c r="S23" s="100"/>
      <c r="T23" s="106"/>
      <c r="U23" s="105">
        <f>SUM(U11:U22)</f>
        <v>0</v>
      </c>
      <c r="V23" s="96"/>
      <c r="W23" s="104"/>
      <c r="X23" s="105">
        <f>SUM(X11:X22)</f>
        <v>0</v>
      </c>
      <c r="Y23" s="100"/>
      <c r="Z23" s="106"/>
      <c r="AA23" s="105">
        <f>SUM(AA11:AA22)</f>
        <v>0</v>
      </c>
      <c r="AB23" s="96"/>
      <c r="AC23" s="107"/>
      <c r="AD23" s="108"/>
      <c r="AE23" s="109">
        <f>SUM(AE11:AE21)</f>
        <v>39</v>
      </c>
      <c r="AF23" s="110"/>
      <c r="AG23" s="108"/>
      <c r="AH23" s="111"/>
    </row>
    <row r="24" spans="1:34" s="548" customFormat="1" ht="15.75" customHeight="1">
      <c r="A24" s="664" t="s">
        <v>64</v>
      </c>
      <c r="B24" s="827" t="s">
        <v>68</v>
      </c>
      <c r="C24" s="828"/>
      <c r="D24" s="75"/>
      <c r="E24" s="115"/>
      <c r="F24" s="113"/>
      <c r="G24" s="114"/>
      <c r="H24" s="115"/>
      <c r="I24" s="113"/>
      <c r="J24" s="116"/>
      <c r="K24" s="112"/>
      <c r="L24" s="113"/>
      <c r="M24" s="114"/>
      <c r="N24" s="115"/>
      <c r="O24" s="113"/>
      <c r="P24" s="116"/>
      <c r="Q24" s="112"/>
      <c r="R24" s="113"/>
      <c r="S24" s="114"/>
      <c r="T24" s="115"/>
      <c r="U24" s="113"/>
      <c r="V24" s="116"/>
      <c r="W24" s="112"/>
      <c r="X24" s="113"/>
      <c r="Y24" s="114"/>
      <c r="Z24" s="115"/>
      <c r="AA24" s="113"/>
      <c r="AB24" s="116"/>
      <c r="AC24" s="112"/>
      <c r="AD24" s="113"/>
      <c r="AE24" s="114"/>
      <c r="AF24" s="83"/>
      <c r="AG24" s="42"/>
      <c r="AH24" s="84"/>
    </row>
    <row r="25" spans="1:34" s="548" customFormat="1" ht="15.75" customHeight="1">
      <c r="A25" s="666" t="s">
        <v>399</v>
      </c>
      <c r="B25" s="8" t="s">
        <v>9</v>
      </c>
      <c r="C25" s="10" t="s">
        <v>398</v>
      </c>
      <c r="D25" s="733" t="s">
        <v>480</v>
      </c>
      <c r="E25" s="24">
        <v>2</v>
      </c>
      <c r="F25" s="3">
        <v>2</v>
      </c>
      <c r="G25" s="23" t="s">
        <v>194</v>
      </c>
      <c r="H25" s="24"/>
      <c r="I25" s="3"/>
      <c r="J25" s="25"/>
      <c r="K25" s="50"/>
      <c r="L25" s="49"/>
      <c r="M25" s="23"/>
      <c r="N25" s="24"/>
      <c r="O25" s="4"/>
      <c r="P25" s="25"/>
      <c r="Q25" s="4"/>
      <c r="R25" s="3"/>
      <c r="S25" s="23"/>
      <c r="T25" s="18"/>
      <c r="U25" s="49"/>
      <c r="V25" s="91"/>
      <c r="W25" s="92"/>
      <c r="X25" s="51"/>
      <c r="Y25" s="93"/>
      <c r="Z25" s="7"/>
      <c r="AA25" s="51"/>
      <c r="AB25" s="91"/>
      <c r="AC25" s="52">
        <f aca="true" t="shared" si="2" ref="AC25:AC39">(E25+H25+K25+N25+Q25+T25+W25+Z25)*15</f>
        <v>30</v>
      </c>
      <c r="AD25" s="86">
        <f>AE25*30</f>
        <v>60</v>
      </c>
      <c r="AE25" s="87">
        <f>F25+I25+L25+O25+R25+U25+X25+AA25</f>
        <v>2</v>
      </c>
      <c r="AF25" s="393">
        <v>30</v>
      </c>
      <c r="AG25" s="394"/>
      <c r="AH25" s="395"/>
    </row>
    <row r="26" spans="1:34" s="548" customFormat="1" ht="15.75" customHeight="1">
      <c r="A26" s="666" t="s">
        <v>309</v>
      </c>
      <c r="B26" s="8" t="s">
        <v>9</v>
      </c>
      <c r="C26" s="10" t="s">
        <v>171</v>
      </c>
      <c r="D26" s="733" t="s">
        <v>415</v>
      </c>
      <c r="E26" s="24">
        <v>3</v>
      </c>
      <c r="F26" s="3">
        <v>2</v>
      </c>
      <c r="G26" s="23" t="s">
        <v>9</v>
      </c>
      <c r="H26" s="24"/>
      <c r="I26" s="3"/>
      <c r="J26" s="25"/>
      <c r="K26" s="4"/>
      <c r="L26" s="3"/>
      <c r="M26" s="23"/>
      <c r="N26" s="24"/>
      <c r="O26" s="3"/>
      <c r="P26" s="25"/>
      <c r="Q26" s="50"/>
      <c r="R26" s="49"/>
      <c r="S26" s="23"/>
      <c r="T26" s="18"/>
      <c r="U26" s="49"/>
      <c r="V26" s="91"/>
      <c r="W26" s="92"/>
      <c r="X26" s="51"/>
      <c r="Y26" s="93"/>
      <c r="Z26" s="7"/>
      <c r="AA26" s="51"/>
      <c r="AB26" s="91"/>
      <c r="AC26" s="52">
        <v>45</v>
      </c>
      <c r="AD26" s="86">
        <f>AE26*30</f>
        <v>60</v>
      </c>
      <c r="AE26" s="87">
        <f aca="true" t="shared" si="3" ref="AE26:AE39">F26+I26+L26+O26+R26+U26+X26+AA26</f>
        <v>2</v>
      </c>
      <c r="AF26" s="393">
        <v>45</v>
      </c>
      <c r="AG26" s="394"/>
      <c r="AH26" s="395"/>
    </row>
    <row r="27" spans="1:34" s="548" customFormat="1" ht="15.75" customHeight="1">
      <c r="A27" s="666" t="s">
        <v>308</v>
      </c>
      <c r="B27" s="8" t="s">
        <v>9</v>
      </c>
      <c r="C27" s="10" t="s">
        <v>175</v>
      </c>
      <c r="D27" s="733" t="s">
        <v>481</v>
      </c>
      <c r="E27" s="24">
        <v>2</v>
      </c>
      <c r="F27" s="3">
        <v>2</v>
      </c>
      <c r="G27" s="23" t="s">
        <v>9</v>
      </c>
      <c r="H27" s="24"/>
      <c r="I27" s="3"/>
      <c r="J27" s="25"/>
      <c r="K27" s="4"/>
      <c r="L27" s="3"/>
      <c r="M27" s="26"/>
      <c r="N27" s="24"/>
      <c r="O27" s="3"/>
      <c r="P27" s="25"/>
      <c r="Q27" s="50"/>
      <c r="R27" s="49"/>
      <c r="S27" s="23"/>
      <c r="T27" s="18"/>
      <c r="U27" s="49"/>
      <c r="V27" s="118"/>
      <c r="W27" s="119"/>
      <c r="X27" s="120"/>
      <c r="Y27" s="121"/>
      <c r="Z27" s="122"/>
      <c r="AA27" s="120"/>
      <c r="AB27" s="118"/>
      <c r="AC27" s="52">
        <f t="shared" si="2"/>
        <v>30</v>
      </c>
      <c r="AD27" s="86">
        <f>AE27*30</f>
        <v>60</v>
      </c>
      <c r="AE27" s="87">
        <f t="shared" si="3"/>
        <v>2</v>
      </c>
      <c r="AF27" s="12">
        <v>30</v>
      </c>
      <c r="AG27" s="47"/>
      <c r="AH27" s="395"/>
    </row>
    <row r="28" spans="1:34" s="548" customFormat="1" ht="15.75" customHeight="1">
      <c r="A28" s="666" t="s">
        <v>312</v>
      </c>
      <c r="B28" s="8" t="s">
        <v>9</v>
      </c>
      <c r="C28" s="10" t="s">
        <v>180</v>
      </c>
      <c r="D28" s="733" t="s">
        <v>181</v>
      </c>
      <c r="E28" s="24"/>
      <c r="F28" s="3"/>
      <c r="G28" s="23"/>
      <c r="H28" s="24">
        <v>2</v>
      </c>
      <c r="I28" s="3">
        <v>2</v>
      </c>
      <c r="J28" s="25" t="s">
        <v>9</v>
      </c>
      <c r="K28" s="4"/>
      <c r="L28" s="3"/>
      <c r="M28" s="25"/>
      <c r="N28" s="24"/>
      <c r="O28" s="3"/>
      <c r="P28" s="25"/>
      <c r="Q28" s="50"/>
      <c r="R28" s="49"/>
      <c r="S28" s="23"/>
      <c r="T28" s="18"/>
      <c r="U28" s="49"/>
      <c r="V28" s="118"/>
      <c r="W28" s="119"/>
      <c r="X28" s="120"/>
      <c r="Y28" s="121"/>
      <c r="Z28" s="122"/>
      <c r="AA28" s="120"/>
      <c r="AB28" s="118"/>
      <c r="AC28" s="52">
        <f t="shared" si="2"/>
        <v>30</v>
      </c>
      <c r="AD28" s="86">
        <f aca="true" t="shared" si="4" ref="AD28:AD39">AE28*30</f>
        <v>60</v>
      </c>
      <c r="AE28" s="87">
        <f t="shared" si="3"/>
        <v>2</v>
      </c>
      <c r="AF28" s="18">
        <v>22</v>
      </c>
      <c r="AG28" s="49">
        <v>8</v>
      </c>
      <c r="AH28" s="395"/>
    </row>
    <row r="29" spans="1:34" s="548" customFormat="1" ht="15.75" customHeight="1">
      <c r="A29" s="666" t="s">
        <v>416</v>
      </c>
      <c r="B29" s="8" t="s">
        <v>9</v>
      </c>
      <c r="C29" s="10" t="s">
        <v>182</v>
      </c>
      <c r="D29" s="733" t="s">
        <v>183</v>
      </c>
      <c r="E29" s="24"/>
      <c r="F29" s="3"/>
      <c r="G29" s="23"/>
      <c r="H29" s="24">
        <v>2</v>
      </c>
      <c r="I29" s="3">
        <v>2</v>
      </c>
      <c r="J29" s="25" t="s">
        <v>9</v>
      </c>
      <c r="K29" s="4"/>
      <c r="L29" s="3"/>
      <c r="M29" s="25"/>
      <c r="N29" s="24"/>
      <c r="O29" s="3"/>
      <c r="P29" s="25"/>
      <c r="Q29" s="50"/>
      <c r="R29" s="49"/>
      <c r="S29" s="23"/>
      <c r="T29" s="18"/>
      <c r="U29" s="49"/>
      <c r="V29" s="118"/>
      <c r="W29" s="119"/>
      <c r="X29" s="120"/>
      <c r="Y29" s="121"/>
      <c r="Z29" s="122"/>
      <c r="AA29" s="120"/>
      <c r="AB29" s="118"/>
      <c r="AC29" s="52">
        <f t="shared" si="2"/>
        <v>30</v>
      </c>
      <c r="AD29" s="86">
        <f t="shared" si="4"/>
        <v>60</v>
      </c>
      <c r="AE29" s="87">
        <f t="shared" si="3"/>
        <v>2</v>
      </c>
      <c r="AF29" s="12">
        <v>30</v>
      </c>
      <c r="AG29" s="47"/>
      <c r="AH29" s="395"/>
    </row>
    <row r="30" spans="1:34" s="548" customFormat="1" ht="15.75" customHeight="1">
      <c r="A30" s="665" t="s">
        <v>313</v>
      </c>
      <c r="B30" s="8" t="s">
        <v>9</v>
      </c>
      <c r="C30" s="10" t="s">
        <v>174</v>
      </c>
      <c r="D30" s="733" t="s">
        <v>184</v>
      </c>
      <c r="E30" s="24"/>
      <c r="F30" s="3"/>
      <c r="G30" s="23"/>
      <c r="H30" s="24">
        <v>3</v>
      </c>
      <c r="I30" s="3">
        <v>2</v>
      </c>
      <c r="J30" s="25" t="s">
        <v>9</v>
      </c>
      <c r="K30" s="4"/>
      <c r="L30" s="3"/>
      <c r="M30" s="25"/>
      <c r="N30" s="24"/>
      <c r="O30" s="3"/>
      <c r="P30" s="25"/>
      <c r="Q30" s="50"/>
      <c r="R30" s="49"/>
      <c r="S30" s="23"/>
      <c r="T30" s="18"/>
      <c r="U30" s="49"/>
      <c r="V30" s="118"/>
      <c r="W30" s="119"/>
      <c r="X30" s="120"/>
      <c r="Y30" s="121"/>
      <c r="Z30" s="122"/>
      <c r="AA30" s="120"/>
      <c r="AB30" s="118"/>
      <c r="AC30" s="52">
        <v>45</v>
      </c>
      <c r="AD30" s="86">
        <f t="shared" si="4"/>
        <v>60</v>
      </c>
      <c r="AE30" s="87">
        <f t="shared" si="3"/>
        <v>2</v>
      </c>
      <c r="AF30" s="18">
        <v>45</v>
      </c>
      <c r="AG30" s="47"/>
      <c r="AH30" s="395"/>
    </row>
    <row r="31" spans="1:34" s="548" customFormat="1" ht="15.75" customHeight="1">
      <c r="A31" s="666" t="s">
        <v>311</v>
      </c>
      <c r="B31" s="8" t="s">
        <v>9</v>
      </c>
      <c r="C31" s="10" t="s">
        <v>185</v>
      </c>
      <c r="D31" s="733" t="s">
        <v>186</v>
      </c>
      <c r="E31" s="24"/>
      <c r="F31" s="3"/>
      <c r="G31" s="23"/>
      <c r="H31" s="24">
        <v>2</v>
      </c>
      <c r="I31" s="3">
        <v>2</v>
      </c>
      <c r="J31" s="25" t="s">
        <v>9</v>
      </c>
      <c r="K31" s="4"/>
      <c r="L31" s="3"/>
      <c r="M31" s="25"/>
      <c r="N31" s="24"/>
      <c r="O31" s="3"/>
      <c r="P31" s="25"/>
      <c r="Q31" s="50"/>
      <c r="R31" s="49"/>
      <c r="S31" s="23"/>
      <c r="T31" s="123"/>
      <c r="U31" s="49"/>
      <c r="V31" s="118"/>
      <c r="W31" s="119"/>
      <c r="X31" s="120"/>
      <c r="Y31" s="121"/>
      <c r="Z31" s="122"/>
      <c r="AA31" s="120"/>
      <c r="AB31" s="118"/>
      <c r="AC31" s="52">
        <f t="shared" si="2"/>
        <v>30</v>
      </c>
      <c r="AD31" s="86">
        <f t="shared" si="4"/>
        <v>60</v>
      </c>
      <c r="AE31" s="87">
        <f t="shared" si="3"/>
        <v>2</v>
      </c>
      <c r="AF31" s="18">
        <v>30</v>
      </c>
      <c r="AG31" s="49"/>
      <c r="AH31" s="395"/>
    </row>
    <row r="32" spans="1:34" s="548" customFormat="1" ht="15.75" customHeight="1">
      <c r="A32" s="668" t="s">
        <v>400</v>
      </c>
      <c r="B32" s="8" t="s">
        <v>9</v>
      </c>
      <c r="C32" s="10" t="s">
        <v>177</v>
      </c>
      <c r="D32" s="733" t="s">
        <v>187</v>
      </c>
      <c r="E32" s="24"/>
      <c r="F32" s="3"/>
      <c r="G32" s="23"/>
      <c r="H32" s="24">
        <v>1</v>
      </c>
      <c r="I32" s="3">
        <v>2</v>
      </c>
      <c r="J32" s="25" t="s">
        <v>194</v>
      </c>
      <c r="K32" s="4"/>
      <c r="L32" s="3"/>
      <c r="M32" s="25"/>
      <c r="N32" s="24"/>
      <c r="O32" s="3"/>
      <c r="P32" s="25"/>
      <c r="Q32" s="50"/>
      <c r="R32" s="49"/>
      <c r="S32" s="23"/>
      <c r="T32" s="18"/>
      <c r="U32" s="49"/>
      <c r="V32" s="118"/>
      <c r="W32" s="119"/>
      <c r="X32" s="120"/>
      <c r="Y32" s="121"/>
      <c r="Z32" s="122"/>
      <c r="AA32" s="120"/>
      <c r="AB32" s="118"/>
      <c r="AC32" s="52">
        <v>15</v>
      </c>
      <c r="AD32" s="86">
        <f>AE32*30</f>
        <v>60</v>
      </c>
      <c r="AE32" s="87">
        <f>F32+I32+L32+O32+R32+U32+X32+AA32</f>
        <v>2</v>
      </c>
      <c r="AF32" s="12">
        <v>15</v>
      </c>
      <c r="AG32" s="47"/>
      <c r="AH32" s="395"/>
    </row>
    <row r="33" spans="1:34" s="548" customFormat="1" ht="14.25">
      <c r="A33" s="666" t="s">
        <v>310</v>
      </c>
      <c r="B33" s="8" t="s">
        <v>9</v>
      </c>
      <c r="C33" s="10" t="s">
        <v>188</v>
      </c>
      <c r="D33" s="733" t="s">
        <v>482</v>
      </c>
      <c r="E33" s="24"/>
      <c r="F33" s="3"/>
      <c r="G33" s="23"/>
      <c r="H33" s="24">
        <v>2</v>
      </c>
      <c r="I33" s="3">
        <v>2</v>
      </c>
      <c r="J33" s="25" t="s">
        <v>9</v>
      </c>
      <c r="K33" s="4"/>
      <c r="L33" s="3"/>
      <c r="M33" s="25"/>
      <c r="N33" s="24"/>
      <c r="O33" s="3"/>
      <c r="P33" s="25"/>
      <c r="Q33" s="50"/>
      <c r="R33" s="49"/>
      <c r="S33" s="23"/>
      <c r="T33" s="18"/>
      <c r="U33" s="49"/>
      <c r="V33" s="118"/>
      <c r="W33" s="119"/>
      <c r="X33" s="120"/>
      <c r="Y33" s="121"/>
      <c r="Z33" s="122"/>
      <c r="AA33" s="120"/>
      <c r="AB33" s="118"/>
      <c r="AC33" s="52">
        <v>30</v>
      </c>
      <c r="AD33" s="86">
        <f>AE33*30</f>
        <v>60</v>
      </c>
      <c r="AE33" s="87">
        <f>F33+I33+L33+O33+R33+U33+X33+AA33</f>
        <v>2</v>
      </c>
      <c r="AF33" s="12">
        <v>30</v>
      </c>
      <c r="AG33" s="47"/>
      <c r="AH33" s="395"/>
    </row>
    <row r="34" spans="1:34" s="548" customFormat="1" ht="15.75" customHeight="1">
      <c r="A34" s="666" t="s">
        <v>329</v>
      </c>
      <c r="B34" s="8" t="s">
        <v>9</v>
      </c>
      <c r="C34" s="10" t="s">
        <v>176</v>
      </c>
      <c r="D34" s="733" t="s">
        <v>393</v>
      </c>
      <c r="E34" s="24"/>
      <c r="F34" s="3"/>
      <c r="G34" s="23"/>
      <c r="H34" s="24"/>
      <c r="I34" s="3"/>
      <c r="J34" s="25"/>
      <c r="K34" s="24">
        <v>3</v>
      </c>
      <c r="L34" s="3">
        <v>2</v>
      </c>
      <c r="M34" s="25" t="s">
        <v>194</v>
      </c>
      <c r="N34" s="24"/>
      <c r="O34" s="3"/>
      <c r="P34" s="25"/>
      <c r="Q34" s="50"/>
      <c r="R34" s="49"/>
      <c r="S34" s="23"/>
      <c r="T34" s="18"/>
      <c r="U34" s="49"/>
      <c r="V34" s="118"/>
      <c r="W34" s="119"/>
      <c r="X34" s="120"/>
      <c r="Y34" s="121"/>
      <c r="Z34" s="122"/>
      <c r="AA34" s="120"/>
      <c r="AB34" s="118"/>
      <c r="AC34" s="52">
        <v>45</v>
      </c>
      <c r="AD34" s="86">
        <f>AE34*30</f>
        <v>60</v>
      </c>
      <c r="AE34" s="87">
        <f>F34+I34+L34+O34+R34+U34+X34+AA34</f>
        <v>2</v>
      </c>
      <c r="AF34" s="12">
        <v>45</v>
      </c>
      <c r="AG34" s="47"/>
      <c r="AH34" s="395"/>
    </row>
    <row r="35" spans="1:34" s="548" customFormat="1" ht="15.75" customHeight="1">
      <c r="A35" s="666" t="s">
        <v>401</v>
      </c>
      <c r="B35" s="8" t="s">
        <v>9</v>
      </c>
      <c r="C35" s="10" t="s">
        <v>178</v>
      </c>
      <c r="D35" s="733" t="s">
        <v>402</v>
      </c>
      <c r="E35" s="24"/>
      <c r="F35" s="3"/>
      <c r="G35" s="23"/>
      <c r="H35" s="24"/>
      <c r="I35" s="3"/>
      <c r="J35" s="25"/>
      <c r="K35" s="4">
        <v>1</v>
      </c>
      <c r="L35" s="3">
        <v>2</v>
      </c>
      <c r="M35" s="26" t="s">
        <v>9</v>
      </c>
      <c r="N35" s="24"/>
      <c r="O35" s="3"/>
      <c r="P35" s="25"/>
      <c r="Q35" s="50"/>
      <c r="R35" s="49"/>
      <c r="S35" s="23"/>
      <c r="T35" s="18"/>
      <c r="U35" s="49"/>
      <c r="V35" s="118"/>
      <c r="W35" s="119"/>
      <c r="X35" s="120"/>
      <c r="Y35" s="121"/>
      <c r="Z35" s="122"/>
      <c r="AA35" s="120"/>
      <c r="AB35" s="118"/>
      <c r="AC35" s="52">
        <v>15</v>
      </c>
      <c r="AD35" s="86">
        <f t="shared" si="4"/>
        <v>60</v>
      </c>
      <c r="AE35" s="87">
        <f t="shared" si="3"/>
        <v>2</v>
      </c>
      <c r="AF35" s="12">
        <v>15</v>
      </c>
      <c r="AG35" s="47"/>
      <c r="AH35" s="395"/>
    </row>
    <row r="36" spans="1:34" s="548" customFormat="1" ht="15.75" customHeight="1">
      <c r="A36" s="665" t="s">
        <v>560</v>
      </c>
      <c r="B36" s="8" t="s">
        <v>9</v>
      </c>
      <c r="C36" s="10" t="s">
        <v>172</v>
      </c>
      <c r="D36" s="733" t="s">
        <v>504</v>
      </c>
      <c r="E36" s="24"/>
      <c r="F36" s="3"/>
      <c r="G36" s="23"/>
      <c r="H36" s="24"/>
      <c r="I36" s="3"/>
      <c r="J36" s="25"/>
      <c r="K36" s="4">
        <v>2</v>
      </c>
      <c r="L36" s="3">
        <v>2</v>
      </c>
      <c r="M36" s="26" t="s">
        <v>194</v>
      </c>
      <c r="N36" s="24"/>
      <c r="O36" s="3"/>
      <c r="P36" s="25"/>
      <c r="Q36" s="50"/>
      <c r="R36" s="49"/>
      <c r="S36" s="23"/>
      <c r="T36" s="18"/>
      <c r="U36" s="49"/>
      <c r="V36" s="118"/>
      <c r="W36" s="119"/>
      <c r="X36" s="120"/>
      <c r="Y36" s="121"/>
      <c r="Z36" s="122"/>
      <c r="AA36" s="120"/>
      <c r="AB36" s="118"/>
      <c r="AC36" s="52">
        <f t="shared" si="2"/>
        <v>30</v>
      </c>
      <c r="AD36" s="86">
        <f t="shared" si="4"/>
        <v>60</v>
      </c>
      <c r="AE36" s="87">
        <f t="shared" si="3"/>
        <v>2</v>
      </c>
      <c r="AF36" s="12">
        <v>30</v>
      </c>
      <c r="AG36" s="47"/>
      <c r="AH36" s="395"/>
    </row>
    <row r="37" spans="1:34" s="548" customFormat="1" ht="15.75" customHeight="1">
      <c r="A37" s="666" t="s">
        <v>383</v>
      </c>
      <c r="B37" s="8" t="s">
        <v>9</v>
      </c>
      <c r="C37" s="10" t="s">
        <v>189</v>
      </c>
      <c r="D37" s="733" t="s">
        <v>502</v>
      </c>
      <c r="E37" s="24"/>
      <c r="F37" s="3"/>
      <c r="G37" s="23"/>
      <c r="H37" s="24"/>
      <c r="I37" s="3"/>
      <c r="J37" s="25"/>
      <c r="K37" s="4">
        <v>2</v>
      </c>
      <c r="L37" s="3">
        <v>2</v>
      </c>
      <c r="M37" s="26" t="s">
        <v>9</v>
      </c>
      <c r="N37" s="24"/>
      <c r="O37" s="3"/>
      <c r="P37" s="25"/>
      <c r="Q37" s="50"/>
      <c r="R37" s="49"/>
      <c r="S37" s="23"/>
      <c r="T37" s="18"/>
      <c r="U37" s="49"/>
      <c r="V37" s="118"/>
      <c r="W37" s="119"/>
      <c r="X37" s="120"/>
      <c r="Y37" s="121"/>
      <c r="Z37" s="122"/>
      <c r="AA37" s="120"/>
      <c r="AB37" s="118"/>
      <c r="AC37" s="52">
        <v>30</v>
      </c>
      <c r="AD37" s="86">
        <f t="shared" si="4"/>
        <v>60</v>
      </c>
      <c r="AE37" s="87">
        <f t="shared" si="3"/>
        <v>2</v>
      </c>
      <c r="AF37" s="12">
        <v>30</v>
      </c>
      <c r="AG37" s="47"/>
      <c r="AH37" s="395"/>
    </row>
    <row r="38" spans="1:34" s="548" customFormat="1" ht="15.75" customHeight="1">
      <c r="A38" s="666" t="s">
        <v>403</v>
      </c>
      <c r="B38" s="8" t="s">
        <v>9</v>
      </c>
      <c r="C38" s="10" t="s">
        <v>173</v>
      </c>
      <c r="D38" s="733" t="s">
        <v>503</v>
      </c>
      <c r="E38" s="18"/>
      <c r="F38" s="49"/>
      <c r="G38" s="23"/>
      <c r="H38" s="18"/>
      <c r="I38" s="49"/>
      <c r="J38" s="25"/>
      <c r="K38" s="50">
        <v>1</v>
      </c>
      <c r="L38" s="49">
        <v>2</v>
      </c>
      <c r="M38" s="23" t="s">
        <v>9</v>
      </c>
      <c r="N38" s="18"/>
      <c r="O38" s="49"/>
      <c r="P38" s="25"/>
      <c r="Q38" s="4"/>
      <c r="R38" s="3"/>
      <c r="S38" s="23"/>
      <c r="T38" s="18"/>
      <c r="U38" s="49"/>
      <c r="V38" s="118"/>
      <c r="W38" s="119"/>
      <c r="X38" s="120"/>
      <c r="Y38" s="121"/>
      <c r="Z38" s="122"/>
      <c r="AA38" s="120"/>
      <c r="AB38" s="118"/>
      <c r="AC38" s="52">
        <v>15</v>
      </c>
      <c r="AD38" s="86">
        <f t="shared" si="4"/>
        <v>60</v>
      </c>
      <c r="AE38" s="87">
        <f t="shared" si="3"/>
        <v>2</v>
      </c>
      <c r="AF38" s="12">
        <v>15</v>
      </c>
      <c r="AG38" s="47"/>
      <c r="AH38" s="395"/>
    </row>
    <row r="39" spans="1:34" s="548" customFormat="1" ht="15.75" customHeight="1" thickBot="1">
      <c r="A39" s="666" t="s">
        <v>384</v>
      </c>
      <c r="B39" s="8" t="s">
        <v>9</v>
      </c>
      <c r="C39" s="10" t="s">
        <v>179</v>
      </c>
      <c r="D39" s="733" t="s">
        <v>181</v>
      </c>
      <c r="E39" s="18"/>
      <c r="F39" s="49"/>
      <c r="G39" s="23"/>
      <c r="H39" s="18"/>
      <c r="I39" s="49"/>
      <c r="J39" s="25"/>
      <c r="K39" s="50"/>
      <c r="L39" s="49"/>
      <c r="M39" s="23"/>
      <c r="N39" s="24">
        <v>2</v>
      </c>
      <c r="O39" s="3">
        <v>2</v>
      </c>
      <c r="P39" s="25" t="s">
        <v>123</v>
      </c>
      <c r="Q39" s="50"/>
      <c r="R39" s="49"/>
      <c r="S39" s="23"/>
      <c r="T39" s="18"/>
      <c r="U39" s="49"/>
      <c r="V39" s="124"/>
      <c r="W39" s="125"/>
      <c r="X39" s="126"/>
      <c r="Y39" s="127"/>
      <c r="Z39" s="128"/>
      <c r="AA39" s="126"/>
      <c r="AB39" s="124"/>
      <c r="AC39" s="52">
        <f t="shared" si="2"/>
        <v>30</v>
      </c>
      <c r="AD39" s="86">
        <f t="shared" si="4"/>
        <v>60</v>
      </c>
      <c r="AE39" s="87">
        <f t="shared" si="3"/>
        <v>2</v>
      </c>
      <c r="AF39" s="12">
        <v>30</v>
      </c>
      <c r="AG39" s="47"/>
      <c r="AH39" s="131">
        <v>12</v>
      </c>
    </row>
    <row r="40" spans="1:34" ht="15.75" customHeight="1" thickBot="1">
      <c r="A40" s="667"/>
      <c r="B40" s="95"/>
      <c r="C40" s="96" t="s">
        <v>24</v>
      </c>
      <c r="D40" s="97"/>
      <c r="E40" s="101">
        <f>SUM(E25:E39)</f>
        <v>7</v>
      </c>
      <c r="F40" s="99"/>
      <c r="G40" s="100"/>
      <c r="H40" s="101">
        <f>SUM(H28:H39)</f>
        <v>12</v>
      </c>
      <c r="I40" s="99"/>
      <c r="J40" s="96"/>
      <c r="K40" s="98">
        <f>SUM(K35:K39)</f>
        <v>6</v>
      </c>
      <c r="L40" s="99"/>
      <c r="M40" s="100"/>
      <c r="N40" s="101">
        <f>SUM(N39)</f>
        <v>2</v>
      </c>
      <c r="O40" s="99"/>
      <c r="P40" s="96"/>
      <c r="Q40" s="98">
        <f>SUM(Q25:Q39)</f>
        <v>0</v>
      </c>
      <c r="R40" s="99"/>
      <c r="S40" s="100"/>
      <c r="T40" s="101">
        <f>SUM(T25:T39)</f>
        <v>0</v>
      </c>
      <c r="U40" s="99"/>
      <c r="V40" s="96"/>
      <c r="W40" s="98">
        <f>SUM(W25:W39)</f>
        <v>0</v>
      </c>
      <c r="X40" s="99"/>
      <c r="Y40" s="100"/>
      <c r="Z40" s="101">
        <f>SUM(Z25:Z39)</f>
        <v>0</v>
      </c>
      <c r="AA40" s="99"/>
      <c r="AB40" s="96"/>
      <c r="AC40" s="98">
        <f>SUM(AC25:AC39)</f>
        <v>450</v>
      </c>
      <c r="AD40" s="99">
        <f>SUM(AD25:AD39)</f>
        <v>900</v>
      </c>
      <c r="AE40" s="102"/>
      <c r="AF40" s="103">
        <f>SUM(AF25:AF39)</f>
        <v>442</v>
      </c>
      <c r="AG40" s="100">
        <f>SUM(AG25:AG39)</f>
        <v>8</v>
      </c>
      <c r="AH40" s="164">
        <f>SUM(AH25:AH39)</f>
        <v>12</v>
      </c>
    </row>
    <row r="41" spans="1:34" s="548" customFormat="1" ht="15.75" customHeight="1" thickBot="1">
      <c r="A41" s="667"/>
      <c r="B41" s="95"/>
      <c r="C41" s="96" t="s">
        <v>23</v>
      </c>
      <c r="D41" s="97"/>
      <c r="E41" s="106"/>
      <c r="F41" s="105">
        <f>SUM(F25:F39)</f>
        <v>6</v>
      </c>
      <c r="G41" s="100"/>
      <c r="H41" s="106"/>
      <c r="I41" s="105">
        <f>SUM(I28:I39)</f>
        <v>12</v>
      </c>
      <c r="J41" s="96"/>
      <c r="K41" s="104"/>
      <c r="L41" s="105">
        <f>SUM(L34:L39)</f>
        <v>10</v>
      </c>
      <c r="M41" s="100"/>
      <c r="N41" s="106"/>
      <c r="O41" s="105">
        <f>SUM(O25:O39)</f>
        <v>2</v>
      </c>
      <c r="P41" s="96"/>
      <c r="Q41" s="104"/>
      <c r="R41" s="105">
        <f>SUM(R25:R40)</f>
        <v>0</v>
      </c>
      <c r="S41" s="100"/>
      <c r="T41" s="106"/>
      <c r="U41" s="105">
        <f>SUM(U25:U40)</f>
        <v>0</v>
      </c>
      <c r="V41" s="96"/>
      <c r="W41" s="104"/>
      <c r="X41" s="105">
        <f>SUM(X25:X40)</f>
        <v>0</v>
      </c>
      <c r="Y41" s="100"/>
      <c r="Z41" s="106"/>
      <c r="AA41" s="105">
        <f>SUM(AA25:AA40)</f>
        <v>0</v>
      </c>
      <c r="AB41" s="96"/>
      <c r="AC41" s="107"/>
      <c r="AD41" s="108"/>
      <c r="AE41" s="109">
        <f>SUM(AE25:AE39)</f>
        <v>30</v>
      </c>
      <c r="AF41" s="110"/>
      <c r="AG41" s="108"/>
      <c r="AH41" s="111"/>
    </row>
    <row r="42" spans="1:34" s="548" customFormat="1" ht="15.75" customHeight="1">
      <c r="A42" s="664" t="s">
        <v>65</v>
      </c>
      <c r="B42" s="829" t="s">
        <v>69</v>
      </c>
      <c r="C42" s="830"/>
      <c r="D42" s="67"/>
      <c r="E42" s="112"/>
      <c r="F42" s="113"/>
      <c r="G42" s="114"/>
      <c r="H42" s="115"/>
      <c r="I42" s="113"/>
      <c r="J42" s="116"/>
      <c r="K42" s="112"/>
      <c r="L42" s="113"/>
      <c r="M42" s="114"/>
      <c r="N42" s="115"/>
      <c r="O42" s="113"/>
      <c r="P42" s="116"/>
      <c r="Q42" s="112"/>
      <c r="R42" s="113"/>
      <c r="S42" s="114"/>
      <c r="T42" s="115"/>
      <c r="U42" s="113"/>
      <c r="V42" s="116"/>
      <c r="W42" s="112"/>
      <c r="X42" s="113"/>
      <c r="Y42" s="114"/>
      <c r="Z42" s="115"/>
      <c r="AA42" s="113"/>
      <c r="AB42" s="116"/>
      <c r="AC42" s="112"/>
      <c r="AD42" s="113"/>
      <c r="AE42" s="114"/>
      <c r="AF42" s="83"/>
      <c r="AG42" s="42"/>
      <c r="AH42" s="84"/>
    </row>
    <row r="43" spans="1:34" s="549" customFormat="1" ht="15.75" customHeight="1">
      <c r="A43" s="669" t="s">
        <v>497</v>
      </c>
      <c r="B43" s="773" t="s">
        <v>9</v>
      </c>
      <c r="C43" s="754" t="s">
        <v>498</v>
      </c>
      <c r="D43" s="774" t="s">
        <v>470</v>
      </c>
      <c r="E43" s="769">
        <v>2</v>
      </c>
      <c r="F43" s="42">
        <v>2</v>
      </c>
      <c r="G43" s="775" t="s">
        <v>123</v>
      </c>
      <c r="H43" s="776"/>
      <c r="I43" s="42"/>
      <c r="J43" s="84"/>
      <c r="K43" s="769"/>
      <c r="L43" s="42"/>
      <c r="M43" s="775"/>
      <c r="N43" s="776"/>
      <c r="O43" s="42"/>
      <c r="P43" s="84"/>
      <c r="Q43" s="769"/>
      <c r="R43" s="42"/>
      <c r="S43" s="775"/>
      <c r="T43" s="776"/>
      <c r="U43" s="42"/>
      <c r="V43" s="84"/>
      <c r="W43" s="769"/>
      <c r="X43" s="42"/>
      <c r="Y43" s="775"/>
      <c r="Z43" s="776"/>
      <c r="AA43" s="42"/>
      <c r="AB43" s="84"/>
      <c r="AC43" s="52">
        <v>30</v>
      </c>
      <c r="AD43" s="86">
        <f>AE43*30</f>
        <v>60</v>
      </c>
      <c r="AE43" s="87">
        <f>F43+I43+L43+O43+R43+U43+X43+AA43</f>
        <v>2</v>
      </c>
      <c r="AF43" s="83"/>
      <c r="AG43" s="42"/>
      <c r="AH43" s="84">
        <v>30</v>
      </c>
    </row>
    <row r="44" spans="1:34" s="549" customFormat="1" ht="15.75" customHeight="1">
      <c r="A44" s="669" t="s">
        <v>499</v>
      </c>
      <c r="B44" s="773" t="s">
        <v>9</v>
      </c>
      <c r="C44" s="754" t="s">
        <v>500</v>
      </c>
      <c r="D44" s="774" t="s">
        <v>470</v>
      </c>
      <c r="E44" s="769">
        <v>2</v>
      </c>
      <c r="F44" s="42">
        <v>2</v>
      </c>
      <c r="G44" s="775" t="s">
        <v>123</v>
      </c>
      <c r="H44" s="776"/>
      <c r="I44" s="42"/>
      <c r="J44" s="84"/>
      <c r="K44" s="769"/>
      <c r="L44" s="42"/>
      <c r="M44" s="775"/>
      <c r="N44" s="776"/>
      <c r="O44" s="42"/>
      <c r="P44" s="84"/>
      <c r="Q44" s="769"/>
      <c r="R44" s="42"/>
      <c r="S44" s="775"/>
      <c r="T44" s="776"/>
      <c r="U44" s="42"/>
      <c r="V44" s="84"/>
      <c r="W44" s="769"/>
      <c r="X44" s="42"/>
      <c r="Y44" s="775"/>
      <c r="Z44" s="776"/>
      <c r="AA44" s="42"/>
      <c r="AB44" s="84"/>
      <c r="AC44" s="52">
        <v>30</v>
      </c>
      <c r="AD44" s="86">
        <f>AE44*30</f>
        <v>60</v>
      </c>
      <c r="AE44" s="87">
        <f>F44+I44+L44+O44+R44+U44+X44+AA44</f>
        <v>2</v>
      </c>
      <c r="AF44" s="83">
        <v>10</v>
      </c>
      <c r="AG44" s="42"/>
      <c r="AH44" s="84">
        <v>20</v>
      </c>
    </row>
    <row r="45" spans="1:34" s="548" customFormat="1" ht="15.75" customHeight="1">
      <c r="A45" s="669" t="s">
        <v>385</v>
      </c>
      <c r="B45" s="8" t="s">
        <v>9</v>
      </c>
      <c r="C45" s="754" t="s">
        <v>70</v>
      </c>
      <c r="D45" s="756" t="s">
        <v>558</v>
      </c>
      <c r="E45" s="129"/>
      <c r="F45" s="44"/>
      <c r="G45" s="130"/>
      <c r="H45" s="43">
        <v>1</v>
      </c>
      <c r="I45" s="44">
        <v>2</v>
      </c>
      <c r="J45" s="45" t="s">
        <v>194</v>
      </c>
      <c r="K45" s="46"/>
      <c r="L45" s="47"/>
      <c r="M45" s="48"/>
      <c r="N45" s="12"/>
      <c r="O45" s="47"/>
      <c r="P45" s="131"/>
      <c r="Q45" s="46"/>
      <c r="R45" s="47"/>
      <c r="S45" s="48"/>
      <c r="T45" s="7"/>
      <c r="U45" s="51"/>
      <c r="V45" s="91"/>
      <c r="W45" s="92"/>
      <c r="X45" s="51"/>
      <c r="Y45" s="93"/>
      <c r="Z45" s="7"/>
      <c r="AA45" s="51"/>
      <c r="AB45" s="91"/>
      <c r="AC45" s="52">
        <v>15</v>
      </c>
      <c r="AD45" s="86">
        <f aca="true" t="shared" si="5" ref="AD45:AD50">AE45*30</f>
        <v>60</v>
      </c>
      <c r="AE45" s="87">
        <f aca="true" t="shared" si="6" ref="AE45:AE50">F45+I45+L45+O45+R45+U45+X45+AA45</f>
        <v>2</v>
      </c>
      <c r="AF45" s="675">
        <v>10</v>
      </c>
      <c r="AG45" s="51"/>
      <c r="AH45" s="91">
        <v>5</v>
      </c>
    </row>
    <row r="46" spans="1:34" s="548" customFormat="1" ht="15.75" customHeight="1">
      <c r="A46" s="666" t="s">
        <v>236</v>
      </c>
      <c r="B46" s="8" t="s">
        <v>9</v>
      </c>
      <c r="C46" s="754" t="s">
        <v>142</v>
      </c>
      <c r="D46" s="756" t="s">
        <v>454</v>
      </c>
      <c r="E46" s="50"/>
      <c r="F46" s="49"/>
      <c r="G46" s="23"/>
      <c r="H46" s="18">
        <v>1</v>
      </c>
      <c r="I46" s="49">
        <v>2</v>
      </c>
      <c r="J46" s="25" t="s">
        <v>48</v>
      </c>
      <c r="K46" s="46"/>
      <c r="L46" s="49"/>
      <c r="M46" s="23"/>
      <c r="N46" s="18"/>
      <c r="O46" s="49"/>
      <c r="P46" s="25"/>
      <c r="Q46" s="50"/>
      <c r="R46" s="49"/>
      <c r="S46" s="23"/>
      <c r="T46" s="18"/>
      <c r="U46" s="49"/>
      <c r="V46" s="25"/>
      <c r="W46" s="50"/>
      <c r="X46" s="49"/>
      <c r="Y46" s="23"/>
      <c r="Z46" s="18"/>
      <c r="AA46" s="49"/>
      <c r="AB46" s="25"/>
      <c r="AC46" s="52">
        <v>15</v>
      </c>
      <c r="AD46" s="86">
        <f t="shared" si="5"/>
        <v>60</v>
      </c>
      <c r="AE46" s="87">
        <f t="shared" si="6"/>
        <v>2</v>
      </c>
      <c r="AF46" s="117">
        <v>10</v>
      </c>
      <c r="AG46" s="51"/>
      <c r="AH46" s="91">
        <v>5</v>
      </c>
    </row>
    <row r="47" spans="1:34" s="548" customFormat="1" ht="15.75" customHeight="1">
      <c r="A47" s="670" t="s">
        <v>369</v>
      </c>
      <c r="B47" s="8" t="s">
        <v>9</v>
      </c>
      <c r="C47" s="754" t="s">
        <v>213</v>
      </c>
      <c r="D47" s="757" t="s">
        <v>211</v>
      </c>
      <c r="E47" s="50"/>
      <c r="F47" s="49"/>
      <c r="G47" s="23"/>
      <c r="H47" s="18">
        <v>2</v>
      </c>
      <c r="I47" s="49">
        <v>3</v>
      </c>
      <c r="J47" s="25" t="s">
        <v>48</v>
      </c>
      <c r="K47" s="50"/>
      <c r="L47" s="47"/>
      <c r="M47" s="48"/>
      <c r="N47" s="18"/>
      <c r="O47" s="49"/>
      <c r="P47" s="25"/>
      <c r="Q47" s="133"/>
      <c r="R47" s="134"/>
      <c r="S47" s="135"/>
      <c r="T47" s="550"/>
      <c r="U47" s="551"/>
      <c r="V47" s="552"/>
      <c r="W47" s="50"/>
      <c r="X47" s="49"/>
      <c r="Y47" s="23"/>
      <c r="Z47" s="18"/>
      <c r="AA47" s="49"/>
      <c r="AB47" s="25"/>
      <c r="AC47" s="52">
        <v>35</v>
      </c>
      <c r="AD47" s="86">
        <f t="shared" si="5"/>
        <v>90</v>
      </c>
      <c r="AE47" s="87">
        <f t="shared" si="6"/>
        <v>3</v>
      </c>
      <c r="AF47" s="117">
        <v>20</v>
      </c>
      <c r="AG47" s="51"/>
      <c r="AH47" s="91">
        <v>15</v>
      </c>
    </row>
    <row r="48" spans="1:34" s="548" customFormat="1" ht="15.75" customHeight="1">
      <c r="A48" s="670" t="s">
        <v>370</v>
      </c>
      <c r="B48" s="8" t="s">
        <v>9</v>
      </c>
      <c r="C48" s="754" t="s">
        <v>214</v>
      </c>
      <c r="D48" s="673" t="s">
        <v>228</v>
      </c>
      <c r="E48" s="755"/>
      <c r="F48" s="545"/>
      <c r="G48" s="543"/>
      <c r="H48" s="544"/>
      <c r="I48" s="545"/>
      <c r="J48" s="546"/>
      <c r="K48" s="46">
        <v>2</v>
      </c>
      <c r="L48" s="47">
        <v>3</v>
      </c>
      <c r="M48" s="48" t="s">
        <v>9</v>
      </c>
      <c r="N48" s="12"/>
      <c r="O48" s="47"/>
      <c r="P48" s="131"/>
      <c r="Q48" s="46"/>
      <c r="R48" s="51"/>
      <c r="S48" s="93"/>
      <c r="T48" s="7"/>
      <c r="U48" s="51"/>
      <c r="V48" s="91"/>
      <c r="W48" s="92"/>
      <c r="X48" s="51"/>
      <c r="Y48" s="93"/>
      <c r="Z48" s="7"/>
      <c r="AA48" s="51"/>
      <c r="AB48" s="91"/>
      <c r="AC48" s="52">
        <v>35</v>
      </c>
      <c r="AD48" s="86">
        <f t="shared" si="5"/>
        <v>90</v>
      </c>
      <c r="AE48" s="87">
        <f t="shared" si="6"/>
        <v>3</v>
      </c>
      <c r="AF48" s="7">
        <v>15</v>
      </c>
      <c r="AG48" s="51"/>
      <c r="AH48" s="91">
        <v>20</v>
      </c>
    </row>
    <row r="49" spans="1:34" s="548" customFormat="1" ht="15.75" customHeight="1">
      <c r="A49" s="671" t="s">
        <v>237</v>
      </c>
      <c r="B49" s="8" t="s">
        <v>9</v>
      </c>
      <c r="C49" s="754" t="s">
        <v>140</v>
      </c>
      <c r="D49" s="756" t="s">
        <v>454</v>
      </c>
      <c r="E49" s="755"/>
      <c r="F49" s="545"/>
      <c r="G49" s="543"/>
      <c r="H49" s="544"/>
      <c r="I49" s="545"/>
      <c r="J49" s="546"/>
      <c r="K49" s="46">
        <v>2</v>
      </c>
      <c r="L49" s="47">
        <v>3</v>
      </c>
      <c r="M49" s="48" t="s">
        <v>9</v>
      </c>
      <c r="N49" s="12"/>
      <c r="O49" s="47"/>
      <c r="P49" s="131"/>
      <c r="Q49" s="46"/>
      <c r="R49" s="51"/>
      <c r="S49" s="93"/>
      <c r="T49" s="7"/>
      <c r="U49" s="51"/>
      <c r="V49" s="91"/>
      <c r="W49" s="92"/>
      <c r="X49" s="51"/>
      <c r="Y49" s="93"/>
      <c r="Z49" s="7"/>
      <c r="AA49" s="51"/>
      <c r="AB49" s="91"/>
      <c r="AC49" s="52">
        <v>35</v>
      </c>
      <c r="AD49" s="86">
        <f t="shared" si="5"/>
        <v>90</v>
      </c>
      <c r="AE49" s="87">
        <f t="shared" si="6"/>
        <v>3</v>
      </c>
      <c r="AF49" s="7">
        <v>20</v>
      </c>
      <c r="AG49" s="51"/>
      <c r="AH49" s="91">
        <v>15</v>
      </c>
    </row>
    <row r="50" spans="1:34" s="548" customFormat="1" ht="15.75" customHeight="1" thickBot="1">
      <c r="A50" s="671" t="s">
        <v>361</v>
      </c>
      <c r="B50" s="8" t="s">
        <v>9</v>
      </c>
      <c r="C50" s="754" t="s">
        <v>141</v>
      </c>
      <c r="D50" s="758" t="s">
        <v>470</v>
      </c>
      <c r="E50" s="755"/>
      <c r="F50" s="545"/>
      <c r="G50" s="543"/>
      <c r="H50" s="544"/>
      <c r="I50" s="545"/>
      <c r="J50" s="546"/>
      <c r="K50" s="46">
        <v>2</v>
      </c>
      <c r="L50" s="47">
        <v>3</v>
      </c>
      <c r="M50" s="48" t="s">
        <v>48</v>
      </c>
      <c r="N50" s="12"/>
      <c r="O50" s="47"/>
      <c r="P50" s="131"/>
      <c r="Q50" s="46"/>
      <c r="R50" s="51"/>
      <c r="S50" s="93"/>
      <c r="T50" s="7"/>
      <c r="U50" s="51"/>
      <c r="V50" s="91"/>
      <c r="W50" s="92"/>
      <c r="X50" s="51"/>
      <c r="Y50" s="93"/>
      <c r="Z50" s="7"/>
      <c r="AA50" s="51"/>
      <c r="AB50" s="91"/>
      <c r="AC50" s="52">
        <v>35</v>
      </c>
      <c r="AD50" s="86">
        <f t="shared" si="5"/>
        <v>90</v>
      </c>
      <c r="AE50" s="87">
        <f t="shared" si="6"/>
        <v>3</v>
      </c>
      <c r="AF50" s="7">
        <v>15</v>
      </c>
      <c r="AG50" s="51"/>
      <c r="AH50" s="91">
        <v>20</v>
      </c>
    </row>
    <row r="51" spans="1:34" ht="15.75" customHeight="1" thickBot="1">
      <c r="A51" s="667"/>
      <c r="B51" s="95"/>
      <c r="C51" s="100" t="s">
        <v>24</v>
      </c>
      <c r="D51" s="759"/>
      <c r="E51" s="104">
        <f>SUM(E43:E50)</f>
        <v>4</v>
      </c>
      <c r="F51" s="99"/>
      <c r="G51" s="102"/>
      <c r="H51" s="106">
        <f>SUM(H45:H50)</f>
        <v>4</v>
      </c>
      <c r="I51" s="99"/>
      <c r="J51" s="111"/>
      <c r="K51" s="104">
        <f>SUM(K45:K50)</f>
        <v>6</v>
      </c>
      <c r="L51" s="99"/>
      <c r="M51" s="102"/>
      <c r="N51" s="106">
        <f>SUM(N45:N50)</f>
        <v>0</v>
      </c>
      <c r="O51" s="99"/>
      <c r="P51" s="111"/>
      <c r="Q51" s="104">
        <f>SUM(Q45:Q50)</f>
        <v>0</v>
      </c>
      <c r="R51" s="99"/>
      <c r="S51" s="102"/>
      <c r="T51" s="106">
        <f>SUM(T45:T50)</f>
        <v>0</v>
      </c>
      <c r="U51" s="99"/>
      <c r="V51" s="111"/>
      <c r="W51" s="104">
        <f>SUM(W45:W50)</f>
        <v>0</v>
      </c>
      <c r="X51" s="99"/>
      <c r="Y51" s="102"/>
      <c r="Z51" s="106">
        <f>SUM(Z45:Z50)</f>
        <v>0</v>
      </c>
      <c r="AA51" s="99"/>
      <c r="AB51" s="111"/>
      <c r="AC51" s="98">
        <f>SUM(AC43:AC50)</f>
        <v>230</v>
      </c>
      <c r="AD51" s="99">
        <f>SUM(AD45:AD50)</f>
        <v>480</v>
      </c>
      <c r="AE51" s="102"/>
      <c r="AF51" s="103">
        <f>SUM(AF45:AF50)</f>
        <v>90</v>
      </c>
      <c r="AG51" s="100">
        <f>SUM(AG45:AG50)</f>
        <v>0</v>
      </c>
      <c r="AH51" s="96">
        <f>SUM(AH43:AH50)</f>
        <v>130</v>
      </c>
    </row>
    <row r="52" spans="1:34" s="548" customFormat="1" ht="15.75" customHeight="1" thickBot="1">
      <c r="A52" s="667"/>
      <c r="B52" s="95"/>
      <c r="C52" s="96" t="s">
        <v>23</v>
      </c>
      <c r="D52" s="97"/>
      <c r="E52" s="106"/>
      <c r="F52" s="99">
        <f>SUM(F43:F50)</f>
        <v>4</v>
      </c>
      <c r="G52" s="102"/>
      <c r="H52" s="106"/>
      <c r="I52" s="99">
        <f>SUM(I45:I50)</f>
        <v>7</v>
      </c>
      <c r="J52" s="111"/>
      <c r="K52" s="104"/>
      <c r="L52" s="99">
        <f>SUM(L48:L50)</f>
        <v>9</v>
      </c>
      <c r="M52" s="102"/>
      <c r="N52" s="106"/>
      <c r="O52" s="99">
        <f>SUM(O45:O50)</f>
        <v>0</v>
      </c>
      <c r="P52" s="111"/>
      <c r="Q52" s="104"/>
      <c r="R52" s="99">
        <f>SUM(R45:R50)</f>
        <v>0</v>
      </c>
      <c r="S52" s="102"/>
      <c r="T52" s="106"/>
      <c r="U52" s="99">
        <f>SUM(U45:U50)</f>
        <v>0</v>
      </c>
      <c r="V52" s="111"/>
      <c r="W52" s="104"/>
      <c r="X52" s="99">
        <f>SUM(X45:X50)</f>
        <v>0</v>
      </c>
      <c r="Y52" s="102"/>
      <c r="Z52" s="106"/>
      <c r="AA52" s="99">
        <f>SUM(AA45:AA50)</f>
        <v>0</v>
      </c>
      <c r="AB52" s="111"/>
      <c r="AC52" s="107"/>
      <c r="AD52" s="108"/>
      <c r="AE52" s="109">
        <f>SUM(AE43:AE50)</f>
        <v>20</v>
      </c>
      <c r="AF52" s="110"/>
      <c r="AG52" s="108"/>
      <c r="AH52" s="111"/>
    </row>
    <row r="53" spans="1:34" s="548" customFormat="1" ht="15.75" customHeight="1">
      <c r="A53" s="672">
        <v>2</v>
      </c>
      <c r="B53" s="827" t="s">
        <v>25</v>
      </c>
      <c r="C53" s="828"/>
      <c r="D53" s="75"/>
      <c r="E53" s="115"/>
      <c r="F53" s="113"/>
      <c r="G53" s="114"/>
      <c r="H53" s="115"/>
      <c r="I53" s="113"/>
      <c r="J53" s="116"/>
      <c r="K53" s="112"/>
      <c r="L53" s="113"/>
      <c r="M53" s="114"/>
      <c r="N53" s="115"/>
      <c r="O53" s="113"/>
      <c r="P53" s="116"/>
      <c r="Q53" s="112"/>
      <c r="R53" s="113"/>
      <c r="S53" s="114"/>
      <c r="T53" s="115"/>
      <c r="U53" s="113"/>
      <c r="V53" s="116"/>
      <c r="W53" s="112"/>
      <c r="X53" s="113"/>
      <c r="Y53" s="114"/>
      <c r="Z53" s="115"/>
      <c r="AA53" s="113"/>
      <c r="AB53" s="116"/>
      <c r="AC53" s="112"/>
      <c r="AD53" s="113"/>
      <c r="AE53" s="114"/>
      <c r="AF53" s="83"/>
      <c r="AG53" s="42"/>
      <c r="AH53" s="84"/>
    </row>
    <row r="54" spans="1:34" s="548" customFormat="1" ht="15.75" customHeight="1">
      <c r="A54" s="672" t="s">
        <v>66</v>
      </c>
      <c r="B54" s="825" t="s">
        <v>58</v>
      </c>
      <c r="C54" s="826"/>
      <c r="D54" s="75"/>
      <c r="E54" s="115"/>
      <c r="F54" s="113"/>
      <c r="G54" s="114"/>
      <c r="H54" s="115"/>
      <c r="I54" s="113"/>
      <c r="J54" s="116"/>
      <c r="K54" s="112"/>
      <c r="L54" s="113"/>
      <c r="M54" s="114"/>
      <c r="N54" s="115"/>
      <c r="O54" s="113"/>
      <c r="P54" s="116"/>
      <c r="Q54" s="112"/>
      <c r="R54" s="113"/>
      <c r="S54" s="114"/>
      <c r="T54" s="115"/>
      <c r="U54" s="113"/>
      <c r="V54" s="116"/>
      <c r="W54" s="112"/>
      <c r="X54" s="113"/>
      <c r="Y54" s="114"/>
      <c r="Z54" s="115"/>
      <c r="AA54" s="113"/>
      <c r="AB54" s="116"/>
      <c r="AC54" s="112"/>
      <c r="AD54" s="113"/>
      <c r="AE54" s="114"/>
      <c r="AF54" s="83"/>
      <c r="AG54" s="42"/>
      <c r="AH54" s="84"/>
    </row>
    <row r="55" spans="1:34" s="548" customFormat="1" ht="15.75" customHeight="1">
      <c r="A55" s="528" t="s">
        <v>362</v>
      </c>
      <c r="B55" s="12" t="s">
        <v>9</v>
      </c>
      <c r="C55" s="13" t="s">
        <v>52</v>
      </c>
      <c r="D55" s="6" t="s">
        <v>471</v>
      </c>
      <c r="E55" s="18"/>
      <c r="F55" s="49"/>
      <c r="G55" s="23"/>
      <c r="H55" s="18"/>
      <c r="I55" s="49"/>
      <c r="J55" s="25"/>
      <c r="K55" s="46">
        <v>2</v>
      </c>
      <c r="L55" s="47">
        <v>3</v>
      </c>
      <c r="M55" s="48" t="s">
        <v>48</v>
      </c>
      <c r="N55" s="12"/>
      <c r="O55" s="47"/>
      <c r="P55" s="131"/>
      <c r="Q55" s="46"/>
      <c r="R55" s="47"/>
      <c r="S55" s="48"/>
      <c r="T55" s="12"/>
      <c r="U55" s="47"/>
      <c r="V55" s="131"/>
      <c r="W55" s="46"/>
      <c r="X55" s="47"/>
      <c r="Y55" s="48"/>
      <c r="Z55" s="12"/>
      <c r="AA55" s="47"/>
      <c r="AB55" s="131"/>
      <c r="AC55" s="52">
        <v>35</v>
      </c>
      <c r="AD55" s="86">
        <f aca="true" t="shared" si="7" ref="AD55:AD71">AE55*30</f>
        <v>90</v>
      </c>
      <c r="AE55" s="87">
        <f aca="true" t="shared" si="8" ref="AE55:AE74">F55+I55+L55+O55+R55+U55+X55+AA55</f>
        <v>3</v>
      </c>
      <c r="AF55" s="117">
        <v>20</v>
      </c>
      <c r="AG55" s="51"/>
      <c r="AH55" s="91">
        <v>15</v>
      </c>
    </row>
    <row r="56" spans="1:34" s="548" customFormat="1" ht="15.75" customHeight="1">
      <c r="A56" s="520" t="s">
        <v>267</v>
      </c>
      <c r="B56" s="12" t="s">
        <v>9</v>
      </c>
      <c r="C56" s="13" t="s">
        <v>122</v>
      </c>
      <c r="D56" s="705" t="s">
        <v>470</v>
      </c>
      <c r="E56" s="24"/>
      <c r="F56" s="3"/>
      <c r="G56" s="23"/>
      <c r="H56" s="24"/>
      <c r="I56" s="3"/>
      <c r="J56" s="25"/>
      <c r="K56" s="4"/>
      <c r="L56" s="3"/>
      <c r="M56" s="23"/>
      <c r="N56" s="24">
        <v>2</v>
      </c>
      <c r="O56" s="3">
        <v>3</v>
      </c>
      <c r="P56" s="25" t="s">
        <v>48</v>
      </c>
      <c r="Q56" s="46"/>
      <c r="R56" s="47"/>
      <c r="S56" s="48"/>
      <c r="T56" s="12"/>
      <c r="U56" s="47"/>
      <c r="V56" s="91"/>
      <c r="W56" s="92"/>
      <c r="X56" s="51"/>
      <c r="Y56" s="93"/>
      <c r="Z56" s="7"/>
      <c r="AA56" s="51"/>
      <c r="AB56" s="91"/>
      <c r="AC56" s="52">
        <v>35</v>
      </c>
      <c r="AD56" s="86">
        <f t="shared" si="7"/>
        <v>90</v>
      </c>
      <c r="AE56" s="87">
        <f t="shared" si="8"/>
        <v>3</v>
      </c>
      <c r="AF56" s="396">
        <v>15</v>
      </c>
      <c r="AG56" s="93"/>
      <c r="AH56" s="91">
        <v>20</v>
      </c>
    </row>
    <row r="57" spans="1:34" s="548" customFormat="1" ht="15.75" customHeight="1">
      <c r="A57" s="528" t="s">
        <v>363</v>
      </c>
      <c r="B57" s="12" t="s">
        <v>9</v>
      </c>
      <c r="C57" s="14" t="s">
        <v>139</v>
      </c>
      <c r="D57" s="705" t="s">
        <v>470</v>
      </c>
      <c r="E57" s="12"/>
      <c r="F57" s="47"/>
      <c r="G57" s="48"/>
      <c r="H57" s="12"/>
      <c r="I57" s="47"/>
      <c r="J57" s="131"/>
      <c r="K57" s="46"/>
      <c r="L57" s="47"/>
      <c r="M57" s="48"/>
      <c r="N57" s="12">
        <v>3</v>
      </c>
      <c r="O57" s="47">
        <v>3</v>
      </c>
      <c r="P57" s="131" t="s">
        <v>9</v>
      </c>
      <c r="Q57" s="46"/>
      <c r="R57" s="47"/>
      <c r="S57" s="48"/>
      <c r="T57" s="12"/>
      <c r="U57" s="47"/>
      <c r="V57" s="131"/>
      <c r="W57" s="46"/>
      <c r="X57" s="47"/>
      <c r="Y57" s="48"/>
      <c r="Z57" s="12"/>
      <c r="AA57" s="47"/>
      <c r="AB57" s="131"/>
      <c r="AC57" s="52">
        <v>40</v>
      </c>
      <c r="AD57" s="86">
        <f t="shared" si="7"/>
        <v>90</v>
      </c>
      <c r="AE57" s="87">
        <f t="shared" si="8"/>
        <v>3</v>
      </c>
      <c r="AF57" s="117">
        <v>20</v>
      </c>
      <c r="AG57" s="137"/>
      <c r="AH57" s="91">
        <v>20</v>
      </c>
    </row>
    <row r="58" spans="1:34" s="548" customFormat="1" ht="15.75" customHeight="1">
      <c r="A58" s="520" t="s">
        <v>268</v>
      </c>
      <c r="B58" s="12" t="s">
        <v>9</v>
      </c>
      <c r="C58" s="13" t="s">
        <v>54</v>
      </c>
      <c r="D58" s="517" t="s">
        <v>393</v>
      </c>
      <c r="E58" s="18"/>
      <c r="F58" s="49"/>
      <c r="G58" s="23"/>
      <c r="H58" s="18"/>
      <c r="I58" s="49"/>
      <c r="J58" s="25"/>
      <c r="K58" s="50"/>
      <c r="L58" s="49"/>
      <c r="M58" s="23"/>
      <c r="N58" s="18">
        <v>2</v>
      </c>
      <c r="O58" s="49">
        <v>2</v>
      </c>
      <c r="P58" s="25" t="s">
        <v>48</v>
      </c>
      <c r="Q58" s="50"/>
      <c r="R58" s="49"/>
      <c r="S58" s="23"/>
      <c r="T58" s="18"/>
      <c r="U58" s="49"/>
      <c r="V58" s="25"/>
      <c r="W58" s="50"/>
      <c r="X58" s="49"/>
      <c r="Y58" s="23"/>
      <c r="Z58" s="18"/>
      <c r="AA58" s="49"/>
      <c r="AB58" s="25"/>
      <c r="AC58" s="52">
        <v>30</v>
      </c>
      <c r="AD58" s="86">
        <f t="shared" si="7"/>
        <v>60</v>
      </c>
      <c r="AE58" s="87">
        <f t="shared" si="8"/>
        <v>2</v>
      </c>
      <c r="AF58" s="117">
        <v>20</v>
      </c>
      <c r="AG58" s="51"/>
      <c r="AH58" s="91">
        <v>10</v>
      </c>
    </row>
    <row r="59" spans="1:34" s="548" customFormat="1" ht="15.75" customHeight="1">
      <c r="A59" s="520" t="s">
        <v>238</v>
      </c>
      <c r="B59" s="12" t="s">
        <v>9</v>
      </c>
      <c r="C59" s="15" t="s">
        <v>72</v>
      </c>
      <c r="D59" s="706" t="s">
        <v>113</v>
      </c>
      <c r="E59" s="18"/>
      <c r="F59" s="49"/>
      <c r="G59" s="23"/>
      <c r="H59" s="18"/>
      <c r="I59" s="49"/>
      <c r="J59" s="25"/>
      <c r="K59" s="554"/>
      <c r="L59" s="561"/>
      <c r="M59" s="554"/>
      <c r="N59" s="139">
        <v>2</v>
      </c>
      <c r="O59" s="140">
        <v>3</v>
      </c>
      <c r="P59" s="141" t="s">
        <v>9</v>
      </c>
      <c r="Q59" s="50"/>
      <c r="R59" s="49"/>
      <c r="S59" s="23"/>
      <c r="T59" s="18"/>
      <c r="U59" s="49"/>
      <c r="V59" s="25"/>
      <c r="W59" s="50"/>
      <c r="X59" s="49"/>
      <c r="Y59" s="23"/>
      <c r="Z59" s="18"/>
      <c r="AA59" s="49"/>
      <c r="AB59" s="25"/>
      <c r="AC59" s="52">
        <v>35</v>
      </c>
      <c r="AD59" s="86">
        <f t="shared" si="7"/>
        <v>90</v>
      </c>
      <c r="AE59" s="87">
        <f t="shared" si="8"/>
        <v>3</v>
      </c>
      <c r="AF59" s="117">
        <v>20</v>
      </c>
      <c r="AG59" s="137"/>
      <c r="AH59" s="91">
        <v>15</v>
      </c>
    </row>
    <row r="60" spans="1:34" s="548" customFormat="1" ht="15.75" customHeight="1">
      <c r="A60" s="521" t="s">
        <v>406</v>
      </c>
      <c r="B60" s="12" t="s">
        <v>9</v>
      </c>
      <c r="C60" s="13" t="s">
        <v>227</v>
      </c>
      <c r="D60" s="514" t="s">
        <v>557</v>
      </c>
      <c r="E60" s="18"/>
      <c r="F60" s="49"/>
      <c r="G60" s="23"/>
      <c r="H60" s="18"/>
      <c r="I60" s="49"/>
      <c r="J60" s="25"/>
      <c r="K60" s="50"/>
      <c r="L60" s="49"/>
      <c r="M60" s="23"/>
      <c r="N60" s="12">
        <v>1</v>
      </c>
      <c r="O60" s="47">
        <v>2</v>
      </c>
      <c r="P60" s="131" t="s">
        <v>48</v>
      </c>
      <c r="Q60" s="46"/>
      <c r="R60" s="47"/>
      <c r="S60" s="48"/>
      <c r="T60" s="12"/>
      <c r="U60" s="47"/>
      <c r="V60" s="131"/>
      <c r="W60" s="46"/>
      <c r="X60" s="47"/>
      <c r="Y60" s="48"/>
      <c r="Z60" s="12"/>
      <c r="AA60" s="47"/>
      <c r="AB60" s="131"/>
      <c r="AC60" s="52">
        <v>15</v>
      </c>
      <c r="AD60" s="86">
        <f t="shared" si="7"/>
        <v>60</v>
      </c>
      <c r="AE60" s="87">
        <f t="shared" si="8"/>
        <v>2</v>
      </c>
      <c r="AF60" s="117">
        <v>5</v>
      </c>
      <c r="AG60" s="137"/>
      <c r="AH60" s="91">
        <v>10</v>
      </c>
    </row>
    <row r="61" spans="1:34" s="548" customFormat="1" ht="14.25">
      <c r="A61" s="520" t="s">
        <v>269</v>
      </c>
      <c r="B61" s="12" t="s">
        <v>9</v>
      </c>
      <c r="C61" s="15" t="s">
        <v>55</v>
      </c>
      <c r="D61" s="734" t="s">
        <v>417</v>
      </c>
      <c r="E61" s="18"/>
      <c r="F61" s="553"/>
      <c r="G61" s="554"/>
      <c r="H61" s="18"/>
      <c r="I61" s="553"/>
      <c r="J61" s="555"/>
      <c r="K61" s="50"/>
      <c r="L61" s="134"/>
      <c r="M61" s="135"/>
      <c r="N61" s="142">
        <v>2</v>
      </c>
      <c r="O61" s="547">
        <v>3</v>
      </c>
      <c r="P61" s="143" t="s">
        <v>9</v>
      </c>
      <c r="Q61" s="50"/>
      <c r="R61" s="49"/>
      <c r="S61" s="23"/>
      <c r="T61" s="18"/>
      <c r="U61" s="49"/>
      <c r="V61" s="25"/>
      <c r="W61" s="50"/>
      <c r="X61" s="49"/>
      <c r="Y61" s="23"/>
      <c r="Z61" s="18"/>
      <c r="AA61" s="49"/>
      <c r="AB61" s="25"/>
      <c r="AC61" s="52">
        <v>35</v>
      </c>
      <c r="AD61" s="86">
        <f t="shared" si="7"/>
        <v>90</v>
      </c>
      <c r="AE61" s="87">
        <f t="shared" si="8"/>
        <v>3</v>
      </c>
      <c r="AF61" s="117">
        <v>25</v>
      </c>
      <c r="AG61" s="51"/>
      <c r="AH61" s="91">
        <v>10</v>
      </c>
    </row>
    <row r="62" spans="1:34" s="548" customFormat="1" ht="15.75" customHeight="1">
      <c r="A62" s="529" t="s">
        <v>364</v>
      </c>
      <c r="B62" s="12" t="s">
        <v>9</v>
      </c>
      <c r="C62" s="16" t="s">
        <v>138</v>
      </c>
      <c r="D62" s="707" t="s">
        <v>418</v>
      </c>
      <c r="E62" s="18"/>
      <c r="F62" s="49"/>
      <c r="G62" s="23"/>
      <c r="H62" s="18"/>
      <c r="I62" s="49"/>
      <c r="J62" s="25"/>
      <c r="K62" s="50"/>
      <c r="L62" s="145"/>
      <c r="M62" s="146"/>
      <c r="N62" s="18">
        <v>2</v>
      </c>
      <c r="O62" s="49">
        <v>3</v>
      </c>
      <c r="P62" s="25" t="s">
        <v>48</v>
      </c>
      <c r="Q62" s="50"/>
      <c r="R62" s="49"/>
      <c r="S62" s="23"/>
      <c r="T62" s="550"/>
      <c r="U62" s="551"/>
      <c r="V62" s="552"/>
      <c r="W62" s="147"/>
      <c r="X62" s="148"/>
      <c r="Y62" s="149"/>
      <c r="Z62" s="150"/>
      <c r="AA62" s="148"/>
      <c r="AB62" s="151"/>
      <c r="AC62" s="52">
        <v>35</v>
      </c>
      <c r="AD62" s="86">
        <f t="shared" si="7"/>
        <v>90</v>
      </c>
      <c r="AE62" s="87">
        <f t="shared" si="8"/>
        <v>3</v>
      </c>
      <c r="AF62" s="117">
        <v>15</v>
      </c>
      <c r="AG62" s="137"/>
      <c r="AH62" s="91">
        <v>20</v>
      </c>
    </row>
    <row r="63" spans="1:34" s="548" customFormat="1" ht="14.25">
      <c r="A63" s="522" t="s">
        <v>239</v>
      </c>
      <c r="B63" s="12" t="s">
        <v>9</v>
      </c>
      <c r="C63" s="15" t="s">
        <v>74</v>
      </c>
      <c r="D63" s="707" t="s">
        <v>395</v>
      </c>
      <c r="E63" s="18"/>
      <c r="F63" s="49"/>
      <c r="G63" s="23"/>
      <c r="H63" s="18"/>
      <c r="I63" s="49"/>
      <c r="J63" s="25"/>
      <c r="K63" s="50"/>
      <c r="L63" s="49"/>
      <c r="M63" s="23"/>
      <c r="N63" s="18">
        <v>2</v>
      </c>
      <c r="O63" s="49">
        <v>3</v>
      </c>
      <c r="P63" s="25" t="s">
        <v>9</v>
      </c>
      <c r="Q63" s="554"/>
      <c r="R63" s="553"/>
      <c r="S63" s="554"/>
      <c r="T63" s="18"/>
      <c r="U63" s="49"/>
      <c r="V63" s="25"/>
      <c r="W63" s="50"/>
      <c r="X63" s="49"/>
      <c r="Y63" s="23"/>
      <c r="Z63" s="18"/>
      <c r="AA63" s="49"/>
      <c r="AB63" s="25"/>
      <c r="AC63" s="52">
        <v>35</v>
      </c>
      <c r="AD63" s="86">
        <f t="shared" si="7"/>
        <v>90</v>
      </c>
      <c r="AE63" s="87">
        <f t="shared" si="8"/>
        <v>3</v>
      </c>
      <c r="AF63" s="117">
        <v>25</v>
      </c>
      <c r="AG63" s="51"/>
      <c r="AH63" s="152">
        <v>10</v>
      </c>
    </row>
    <row r="64" spans="1:34" s="548" customFormat="1" ht="15.75" customHeight="1">
      <c r="A64" s="520" t="s">
        <v>240</v>
      </c>
      <c r="B64" s="12" t="s">
        <v>9</v>
      </c>
      <c r="C64" s="15" t="s">
        <v>80</v>
      </c>
      <c r="D64" s="144" t="s">
        <v>453</v>
      </c>
      <c r="E64" s="18"/>
      <c r="F64" s="49"/>
      <c r="G64" s="23"/>
      <c r="H64" s="18"/>
      <c r="I64" s="49"/>
      <c r="J64" s="25"/>
      <c r="K64" s="50"/>
      <c r="L64" s="49"/>
      <c r="M64" s="23"/>
      <c r="N64" s="18">
        <v>2</v>
      </c>
      <c r="O64" s="49">
        <v>3</v>
      </c>
      <c r="P64" s="25" t="s">
        <v>9</v>
      </c>
      <c r="Q64" s="50"/>
      <c r="R64" s="49"/>
      <c r="S64" s="23"/>
      <c r="T64" s="18"/>
      <c r="U64" s="49"/>
      <c r="V64" s="25"/>
      <c r="W64" s="50"/>
      <c r="X64" s="49"/>
      <c r="Y64" s="23"/>
      <c r="Z64" s="18"/>
      <c r="AA64" s="49"/>
      <c r="AB64" s="25"/>
      <c r="AC64" s="52">
        <v>35</v>
      </c>
      <c r="AD64" s="86">
        <f t="shared" si="7"/>
        <v>90</v>
      </c>
      <c r="AE64" s="87">
        <f t="shared" si="8"/>
        <v>3</v>
      </c>
      <c r="AF64" s="117">
        <v>15</v>
      </c>
      <c r="AG64" s="51"/>
      <c r="AH64" s="152">
        <v>20</v>
      </c>
    </row>
    <row r="65" spans="1:34" s="548" customFormat="1" ht="15.75" customHeight="1">
      <c r="A65" s="520" t="s">
        <v>241</v>
      </c>
      <c r="B65" s="12" t="s">
        <v>9</v>
      </c>
      <c r="C65" s="15" t="s">
        <v>75</v>
      </c>
      <c r="D65" s="153" t="s">
        <v>115</v>
      </c>
      <c r="E65" s="18"/>
      <c r="F65" s="49"/>
      <c r="G65" s="23"/>
      <c r="H65" s="18"/>
      <c r="I65" s="49"/>
      <c r="J65" s="25"/>
      <c r="K65" s="50"/>
      <c r="L65" s="49"/>
      <c r="M65" s="23"/>
      <c r="N65" s="18">
        <v>2</v>
      </c>
      <c r="O65" s="49">
        <v>3</v>
      </c>
      <c r="P65" s="25" t="s">
        <v>123</v>
      </c>
      <c r="Q65" s="50"/>
      <c r="R65" s="49"/>
      <c r="S65" s="23"/>
      <c r="T65" s="18"/>
      <c r="U65" s="49"/>
      <c r="V65" s="25"/>
      <c r="W65" s="50"/>
      <c r="X65" s="49"/>
      <c r="Y65" s="23"/>
      <c r="Z65" s="18"/>
      <c r="AA65" s="49"/>
      <c r="AB65" s="25"/>
      <c r="AC65" s="52">
        <v>35</v>
      </c>
      <c r="AD65" s="86">
        <f>AE65*30</f>
        <v>90</v>
      </c>
      <c r="AE65" s="87">
        <f>F65+I65+L65+O65+R65+U65+X65+AA65</f>
        <v>3</v>
      </c>
      <c r="AF65" s="117">
        <v>10</v>
      </c>
      <c r="AG65" s="137"/>
      <c r="AH65" s="91">
        <v>25</v>
      </c>
    </row>
    <row r="66" spans="1:34" s="549" customFormat="1" ht="15.75" customHeight="1">
      <c r="A66" s="520" t="s">
        <v>242</v>
      </c>
      <c r="B66" s="18" t="s">
        <v>9</v>
      </c>
      <c r="C66" s="15" t="s">
        <v>137</v>
      </c>
      <c r="D66" s="153" t="s">
        <v>113</v>
      </c>
      <c r="E66" s="18"/>
      <c r="F66" s="49"/>
      <c r="G66" s="23"/>
      <c r="H66" s="18"/>
      <c r="I66" s="49"/>
      <c r="J66" s="25"/>
      <c r="K66" s="50"/>
      <c r="L66" s="49"/>
      <c r="M66" s="23"/>
      <c r="N66" s="18"/>
      <c r="O66" s="49"/>
      <c r="P66" s="25"/>
      <c r="Q66" s="50">
        <v>2</v>
      </c>
      <c r="R66" s="49">
        <v>3</v>
      </c>
      <c r="S66" s="23" t="s">
        <v>219</v>
      </c>
      <c r="T66" s="18"/>
      <c r="U66" s="49"/>
      <c r="V66" s="25"/>
      <c r="W66" s="50"/>
      <c r="X66" s="49"/>
      <c r="Y66" s="23"/>
      <c r="Z66" s="18"/>
      <c r="AA66" s="49"/>
      <c r="AB66" s="25"/>
      <c r="AC66" s="52">
        <v>35</v>
      </c>
      <c r="AD66" s="86">
        <f t="shared" si="7"/>
        <v>90</v>
      </c>
      <c r="AE66" s="87">
        <f t="shared" si="8"/>
        <v>3</v>
      </c>
      <c r="AF66" s="117">
        <v>30</v>
      </c>
      <c r="AG66" s="51"/>
      <c r="AH66" s="152">
        <v>5</v>
      </c>
    </row>
    <row r="67" spans="1:34" s="549" customFormat="1" ht="15.75" customHeight="1">
      <c r="A67" s="177" t="s">
        <v>365</v>
      </c>
      <c r="B67" s="18" t="s">
        <v>9</v>
      </c>
      <c r="C67" s="17" t="s">
        <v>56</v>
      </c>
      <c r="D67" s="737" t="s">
        <v>391</v>
      </c>
      <c r="E67" s="18"/>
      <c r="F67" s="49"/>
      <c r="G67" s="23"/>
      <c r="H67" s="18"/>
      <c r="I67" s="49"/>
      <c r="J67" s="25"/>
      <c r="K67" s="50"/>
      <c r="L67" s="49"/>
      <c r="M67" s="23"/>
      <c r="N67" s="18"/>
      <c r="O67" s="49"/>
      <c r="P67" s="25"/>
      <c r="Q67" s="50">
        <v>3</v>
      </c>
      <c r="R67" s="49">
        <v>4</v>
      </c>
      <c r="S67" s="23" t="s">
        <v>9</v>
      </c>
      <c r="T67" s="139"/>
      <c r="U67" s="140"/>
      <c r="V67" s="141"/>
      <c r="W67" s="154"/>
      <c r="X67" s="140"/>
      <c r="Y67" s="155"/>
      <c r="Z67" s="139"/>
      <c r="AA67" s="140"/>
      <c r="AB67" s="141"/>
      <c r="AC67" s="52">
        <v>45</v>
      </c>
      <c r="AD67" s="86">
        <f t="shared" si="7"/>
        <v>120</v>
      </c>
      <c r="AE67" s="87">
        <f t="shared" si="8"/>
        <v>4</v>
      </c>
      <c r="AF67" s="117">
        <v>25</v>
      </c>
      <c r="AG67" s="51"/>
      <c r="AH67" s="91">
        <v>20</v>
      </c>
    </row>
    <row r="68" spans="1:34" s="549" customFormat="1" ht="15.75" customHeight="1">
      <c r="A68" s="520" t="s">
        <v>270</v>
      </c>
      <c r="B68" s="18" t="s">
        <v>9</v>
      </c>
      <c r="C68" s="15" t="s">
        <v>111</v>
      </c>
      <c r="D68" s="517" t="s">
        <v>393</v>
      </c>
      <c r="E68" s="18"/>
      <c r="F68" s="49"/>
      <c r="G68" s="23"/>
      <c r="H68" s="18"/>
      <c r="I68" s="49"/>
      <c r="J68" s="25"/>
      <c r="K68" s="50"/>
      <c r="L68" s="49"/>
      <c r="M68" s="23"/>
      <c r="N68" s="18"/>
      <c r="O68" s="49"/>
      <c r="P68" s="25"/>
      <c r="Q68" s="50">
        <v>4</v>
      </c>
      <c r="R68" s="49">
        <v>5</v>
      </c>
      <c r="S68" s="23" t="s">
        <v>9</v>
      </c>
      <c r="T68" s="18"/>
      <c r="U68" s="49"/>
      <c r="V68" s="25"/>
      <c r="W68" s="50"/>
      <c r="X68" s="49"/>
      <c r="Y68" s="23"/>
      <c r="Z68" s="18"/>
      <c r="AA68" s="49"/>
      <c r="AB68" s="25"/>
      <c r="AC68" s="52">
        <v>55</v>
      </c>
      <c r="AD68" s="86">
        <f t="shared" si="7"/>
        <v>150</v>
      </c>
      <c r="AE68" s="87">
        <f t="shared" si="8"/>
        <v>5</v>
      </c>
      <c r="AF68" s="117">
        <v>30</v>
      </c>
      <c r="AG68" s="51"/>
      <c r="AH68" s="91">
        <v>25</v>
      </c>
    </row>
    <row r="69" spans="1:34" s="549" customFormat="1" ht="15.75" customHeight="1">
      <c r="A69" s="520" t="s">
        <v>366</v>
      </c>
      <c r="B69" s="18" t="s">
        <v>9</v>
      </c>
      <c r="C69" s="15" t="s">
        <v>57</v>
      </c>
      <c r="D69" s="708" t="s">
        <v>112</v>
      </c>
      <c r="E69" s="18"/>
      <c r="F69" s="49"/>
      <c r="G69" s="23"/>
      <c r="H69" s="18"/>
      <c r="I69" s="49"/>
      <c r="J69" s="25"/>
      <c r="K69" s="50"/>
      <c r="L69" s="49"/>
      <c r="M69" s="23"/>
      <c r="N69" s="18"/>
      <c r="O69" s="49"/>
      <c r="P69" s="25"/>
      <c r="Q69" s="50">
        <v>2</v>
      </c>
      <c r="R69" s="49">
        <v>3</v>
      </c>
      <c r="S69" s="23" t="s">
        <v>48</v>
      </c>
      <c r="T69" s="18"/>
      <c r="U69" s="49"/>
      <c r="V69" s="25"/>
      <c r="W69" s="50"/>
      <c r="X69" s="49"/>
      <c r="Y69" s="23"/>
      <c r="Z69" s="18"/>
      <c r="AA69" s="49"/>
      <c r="AB69" s="25"/>
      <c r="AC69" s="52">
        <v>35</v>
      </c>
      <c r="AD69" s="86">
        <f t="shared" si="7"/>
        <v>90</v>
      </c>
      <c r="AE69" s="87">
        <f t="shared" si="8"/>
        <v>3</v>
      </c>
      <c r="AF69" s="117">
        <v>20</v>
      </c>
      <c r="AG69" s="51"/>
      <c r="AH69" s="152">
        <v>15</v>
      </c>
    </row>
    <row r="70" spans="1:34" s="549" customFormat="1" ht="15.75" customHeight="1">
      <c r="A70" s="520" t="s">
        <v>367</v>
      </c>
      <c r="B70" s="18" t="s">
        <v>9</v>
      </c>
      <c r="C70" s="15" t="s">
        <v>136</v>
      </c>
      <c r="D70" s="707" t="s">
        <v>418</v>
      </c>
      <c r="E70" s="18"/>
      <c r="F70" s="49"/>
      <c r="G70" s="23"/>
      <c r="H70" s="18"/>
      <c r="I70" s="49"/>
      <c r="J70" s="25"/>
      <c r="K70" s="50"/>
      <c r="L70" s="49"/>
      <c r="M70" s="23"/>
      <c r="N70" s="18"/>
      <c r="O70" s="49"/>
      <c r="P70" s="25"/>
      <c r="Q70" s="50">
        <v>2</v>
      </c>
      <c r="R70" s="49">
        <v>3</v>
      </c>
      <c r="S70" s="23" t="s">
        <v>48</v>
      </c>
      <c r="T70" s="18"/>
      <c r="U70" s="49"/>
      <c r="V70" s="25"/>
      <c r="W70" s="50"/>
      <c r="X70" s="49"/>
      <c r="Y70" s="23"/>
      <c r="Z70" s="18"/>
      <c r="AA70" s="49"/>
      <c r="AB70" s="25"/>
      <c r="AC70" s="52">
        <v>35</v>
      </c>
      <c r="AD70" s="86">
        <f t="shared" si="7"/>
        <v>90</v>
      </c>
      <c r="AE70" s="87">
        <f t="shared" si="8"/>
        <v>3</v>
      </c>
      <c r="AF70" s="117">
        <v>15</v>
      </c>
      <c r="AG70" s="51"/>
      <c r="AH70" s="91">
        <v>20</v>
      </c>
    </row>
    <row r="71" spans="1:34" s="548" customFormat="1" ht="15.75" customHeight="1">
      <c r="A71" s="520" t="s">
        <v>243</v>
      </c>
      <c r="B71" s="12" t="s">
        <v>9</v>
      </c>
      <c r="C71" s="15" t="s">
        <v>76</v>
      </c>
      <c r="D71" s="709" t="s">
        <v>430</v>
      </c>
      <c r="E71" s="18"/>
      <c r="F71" s="49"/>
      <c r="G71" s="23"/>
      <c r="H71" s="18"/>
      <c r="I71" s="49"/>
      <c r="J71" s="25"/>
      <c r="K71" s="50"/>
      <c r="L71" s="49"/>
      <c r="M71" s="23"/>
      <c r="N71" s="18"/>
      <c r="O71" s="49"/>
      <c r="P71" s="25"/>
      <c r="Q71" s="50">
        <v>2</v>
      </c>
      <c r="R71" s="49">
        <v>3</v>
      </c>
      <c r="S71" s="23" t="s">
        <v>9</v>
      </c>
      <c r="T71" s="18"/>
      <c r="U71" s="49"/>
      <c r="V71" s="25"/>
      <c r="W71" s="50"/>
      <c r="X71" s="49"/>
      <c r="Y71" s="23"/>
      <c r="Z71" s="18"/>
      <c r="AA71" s="49"/>
      <c r="AB71" s="25"/>
      <c r="AC71" s="52">
        <v>30</v>
      </c>
      <c r="AD71" s="86">
        <f t="shared" si="7"/>
        <v>90</v>
      </c>
      <c r="AE71" s="87">
        <f t="shared" si="8"/>
        <v>3</v>
      </c>
      <c r="AF71" s="117">
        <v>20</v>
      </c>
      <c r="AG71" s="137"/>
      <c r="AH71" s="91">
        <v>10</v>
      </c>
    </row>
    <row r="72" spans="1:34" s="548" customFormat="1" ht="15.75" customHeight="1">
      <c r="A72" s="520"/>
      <c r="B72" s="12" t="s">
        <v>11</v>
      </c>
      <c r="C72" s="15" t="s">
        <v>231</v>
      </c>
      <c r="D72" s="153"/>
      <c r="E72" s="18"/>
      <c r="F72" s="49"/>
      <c r="G72" s="23"/>
      <c r="H72" s="18"/>
      <c r="I72" s="49"/>
      <c r="J72" s="25"/>
      <c r="K72" s="50"/>
      <c r="L72" s="49"/>
      <c r="M72" s="23"/>
      <c r="N72" s="18"/>
      <c r="O72" s="49"/>
      <c r="P72" s="25"/>
      <c r="Q72" s="50">
        <v>1</v>
      </c>
      <c r="R72" s="49">
        <v>2</v>
      </c>
      <c r="S72" s="23" t="s">
        <v>48</v>
      </c>
      <c r="T72" s="18"/>
      <c r="U72" s="49"/>
      <c r="V72" s="25"/>
      <c r="W72" s="50"/>
      <c r="X72" s="49"/>
      <c r="Y72" s="23"/>
      <c r="Z72" s="18"/>
      <c r="AA72" s="49"/>
      <c r="AB72" s="25"/>
      <c r="AC72" s="52">
        <v>15</v>
      </c>
      <c r="AD72" s="86">
        <f>AE72*30</f>
        <v>60</v>
      </c>
      <c r="AE72" s="87">
        <f t="shared" si="8"/>
        <v>2</v>
      </c>
      <c r="AF72" s="117">
        <v>8</v>
      </c>
      <c r="AG72" s="156"/>
      <c r="AH72" s="91">
        <v>7</v>
      </c>
    </row>
    <row r="73" spans="1:34" s="548" customFormat="1" ht="15.75" customHeight="1">
      <c r="A73" s="520" t="s">
        <v>244</v>
      </c>
      <c r="B73" s="12" t="s">
        <v>9</v>
      </c>
      <c r="C73" s="15" t="s">
        <v>77</v>
      </c>
      <c r="D73" s="153" t="s">
        <v>113</v>
      </c>
      <c r="E73" s="18"/>
      <c r="F73" s="49"/>
      <c r="G73" s="23"/>
      <c r="H73" s="18"/>
      <c r="I73" s="49"/>
      <c r="J73" s="25"/>
      <c r="K73" s="50"/>
      <c r="L73" s="49"/>
      <c r="M73" s="23"/>
      <c r="N73" s="18"/>
      <c r="O73" s="49"/>
      <c r="P73" s="25"/>
      <c r="Q73" s="50"/>
      <c r="R73" s="49"/>
      <c r="S73" s="23"/>
      <c r="T73" s="18">
        <v>2</v>
      </c>
      <c r="U73" s="49">
        <v>3</v>
      </c>
      <c r="V73" s="25" t="s">
        <v>404</v>
      </c>
      <c r="W73" s="50"/>
      <c r="X73" s="49"/>
      <c r="Y73" s="23"/>
      <c r="Z73" s="18"/>
      <c r="AA73" s="49"/>
      <c r="AB73" s="25"/>
      <c r="AC73" s="52">
        <v>35</v>
      </c>
      <c r="AD73" s="86">
        <f>AE73*30</f>
        <v>90</v>
      </c>
      <c r="AE73" s="87">
        <f t="shared" si="8"/>
        <v>3</v>
      </c>
      <c r="AF73" s="117">
        <v>0</v>
      </c>
      <c r="AG73" s="156"/>
      <c r="AH73" s="91">
        <v>35</v>
      </c>
    </row>
    <row r="74" spans="1:34" s="548" customFormat="1" ht="15.75" customHeight="1" thickBot="1">
      <c r="A74" s="520" t="s">
        <v>245</v>
      </c>
      <c r="B74" s="12" t="s">
        <v>9</v>
      </c>
      <c r="C74" s="15" t="s">
        <v>78</v>
      </c>
      <c r="D74" s="153" t="s">
        <v>113</v>
      </c>
      <c r="E74" s="18"/>
      <c r="F74" s="49"/>
      <c r="G74" s="23"/>
      <c r="H74" s="18"/>
      <c r="I74" s="49"/>
      <c r="J74" s="25"/>
      <c r="K74" s="50"/>
      <c r="L74" s="49"/>
      <c r="M74" s="23"/>
      <c r="N74" s="18"/>
      <c r="O74" s="49"/>
      <c r="P74" s="25"/>
      <c r="Q74" s="50"/>
      <c r="R74" s="49"/>
      <c r="S74" s="23"/>
      <c r="T74" s="18"/>
      <c r="U74" s="49"/>
      <c r="V74" s="25"/>
      <c r="W74" s="50">
        <v>3</v>
      </c>
      <c r="X74" s="49">
        <v>4</v>
      </c>
      <c r="Y74" s="23" t="s">
        <v>219</v>
      </c>
      <c r="Z74" s="18"/>
      <c r="AA74" s="49"/>
      <c r="AB74" s="25"/>
      <c r="AC74" s="52">
        <v>45</v>
      </c>
      <c r="AD74" s="86">
        <f>AE74*30</f>
        <v>120</v>
      </c>
      <c r="AE74" s="87">
        <f t="shared" si="8"/>
        <v>4</v>
      </c>
      <c r="AF74" s="117">
        <v>25</v>
      </c>
      <c r="AG74" s="51"/>
      <c r="AH74" s="91">
        <v>20</v>
      </c>
    </row>
    <row r="75" spans="1:34" ht="15.75" customHeight="1" thickBot="1">
      <c r="A75" s="94"/>
      <c r="B75" s="95"/>
      <c r="C75" s="96" t="s">
        <v>24</v>
      </c>
      <c r="D75" s="97"/>
      <c r="E75" s="106">
        <f>SUM(E55:E74)</f>
        <v>0</v>
      </c>
      <c r="F75" s="99"/>
      <c r="G75" s="102"/>
      <c r="H75" s="106">
        <f>SUM(H55:H74)</f>
        <v>0</v>
      </c>
      <c r="I75" s="99"/>
      <c r="J75" s="111"/>
      <c r="K75" s="104">
        <f>SUM(K55:K74)</f>
        <v>2</v>
      </c>
      <c r="L75" s="99"/>
      <c r="M75" s="102"/>
      <c r="N75" s="106">
        <f>SUM(N55:N74)</f>
        <v>20</v>
      </c>
      <c r="O75" s="99"/>
      <c r="P75" s="111"/>
      <c r="Q75" s="104">
        <f>SUM(Q66:Q74)</f>
        <v>16</v>
      </c>
      <c r="R75" s="99"/>
      <c r="S75" s="102"/>
      <c r="T75" s="106">
        <f>SUM(T55:T74)</f>
        <v>2</v>
      </c>
      <c r="U75" s="99"/>
      <c r="V75" s="111"/>
      <c r="W75" s="104">
        <f>SUM(W55:W74)</f>
        <v>3</v>
      </c>
      <c r="X75" s="99"/>
      <c r="Y75" s="102"/>
      <c r="Z75" s="106">
        <f>SUM(Z55:Z74)</f>
        <v>0</v>
      </c>
      <c r="AA75" s="99"/>
      <c r="AB75" s="111"/>
      <c r="AC75" s="98">
        <f>SUM(AC55:AC74)</f>
        <v>695</v>
      </c>
      <c r="AD75" s="99">
        <f>SUM(AD55:AD74)</f>
        <v>1830</v>
      </c>
      <c r="AE75" s="102"/>
      <c r="AF75" s="103">
        <f>SUM(AF55:AF74)</f>
        <v>363</v>
      </c>
      <c r="AG75" s="100">
        <f>SUM(AG55:AG74)</f>
        <v>0</v>
      </c>
      <c r="AH75" s="96">
        <f>SUM(AH55:AH74)</f>
        <v>332</v>
      </c>
    </row>
    <row r="76" spans="1:34" s="548" customFormat="1" ht="15.75" customHeight="1" thickBot="1">
      <c r="A76" s="94"/>
      <c r="B76" s="95"/>
      <c r="C76" s="96" t="s">
        <v>23</v>
      </c>
      <c r="D76" s="97"/>
      <c r="E76" s="106"/>
      <c r="F76" s="99">
        <f>SUM(F55:F74)</f>
        <v>0</v>
      </c>
      <c r="G76" s="102"/>
      <c r="H76" s="106"/>
      <c r="I76" s="99">
        <f>SUM(I55:I74)</f>
        <v>0</v>
      </c>
      <c r="J76" s="111"/>
      <c r="K76" s="104"/>
      <c r="L76" s="99">
        <f>SUM(L55:L74)</f>
        <v>3</v>
      </c>
      <c r="M76" s="102"/>
      <c r="N76" s="106"/>
      <c r="O76" s="105">
        <f>SUM(O56:O74)</f>
        <v>28</v>
      </c>
      <c r="P76" s="111"/>
      <c r="Q76" s="104"/>
      <c r="R76" s="99">
        <f>SUM(R65:R74)</f>
        <v>23</v>
      </c>
      <c r="S76" s="102"/>
      <c r="T76" s="106"/>
      <c r="U76" s="99">
        <f>SUM(U73:U74)</f>
        <v>3</v>
      </c>
      <c r="V76" s="111"/>
      <c r="W76" s="104"/>
      <c r="X76" s="99">
        <f>SUM(X71:X74)</f>
        <v>4</v>
      </c>
      <c r="Y76" s="102"/>
      <c r="Z76" s="106"/>
      <c r="AA76" s="99">
        <f>SUM(AA55:AA74)</f>
        <v>0</v>
      </c>
      <c r="AB76" s="111"/>
      <c r="AC76" s="107"/>
      <c r="AD76" s="108"/>
      <c r="AE76" s="109">
        <f>SUM(AE55:AE74)</f>
        <v>61</v>
      </c>
      <c r="AF76" s="110"/>
      <c r="AG76" s="108"/>
      <c r="AH76" s="111"/>
    </row>
    <row r="77" spans="1:34" s="548" customFormat="1" ht="15.75" customHeight="1">
      <c r="A77" s="136" t="s">
        <v>67</v>
      </c>
      <c r="B77" s="827" t="s">
        <v>59</v>
      </c>
      <c r="C77" s="828"/>
      <c r="D77" s="75"/>
      <c r="E77" s="115"/>
      <c r="F77" s="113"/>
      <c r="G77" s="114"/>
      <c r="H77" s="115"/>
      <c r="I77" s="113"/>
      <c r="J77" s="116"/>
      <c r="K77" s="112"/>
      <c r="L77" s="113"/>
      <c r="M77" s="114"/>
      <c r="N77" s="115"/>
      <c r="O77" s="113"/>
      <c r="P77" s="116"/>
      <c r="Q77" s="112"/>
      <c r="R77" s="113"/>
      <c r="S77" s="114"/>
      <c r="T77" s="115"/>
      <c r="U77" s="113"/>
      <c r="V77" s="116"/>
      <c r="W77" s="112"/>
      <c r="X77" s="113"/>
      <c r="Y77" s="114"/>
      <c r="Z77" s="115"/>
      <c r="AA77" s="113"/>
      <c r="AB77" s="116"/>
      <c r="AC77" s="112"/>
      <c r="AD77" s="113"/>
      <c r="AE77" s="114"/>
      <c r="AF77" s="83"/>
      <c r="AG77" s="42"/>
      <c r="AH77" s="84"/>
    </row>
    <row r="78" spans="1:34" s="548" customFormat="1" ht="15.75" customHeight="1">
      <c r="A78" s="520" t="s">
        <v>277</v>
      </c>
      <c r="B78" s="18" t="s">
        <v>10</v>
      </c>
      <c r="C78" s="15" t="s">
        <v>191</v>
      </c>
      <c r="D78" s="738" t="s">
        <v>422</v>
      </c>
      <c r="E78" s="18"/>
      <c r="F78" s="49"/>
      <c r="G78" s="23"/>
      <c r="H78" s="18"/>
      <c r="I78" s="49"/>
      <c r="J78" s="25"/>
      <c r="K78" s="50"/>
      <c r="L78" s="553"/>
      <c r="M78" s="770"/>
      <c r="N78" s="123"/>
      <c r="O78" s="49"/>
      <c r="P78" s="27"/>
      <c r="Q78" s="50">
        <v>3</v>
      </c>
      <c r="R78" s="49">
        <v>3</v>
      </c>
      <c r="S78" s="23" t="s">
        <v>9</v>
      </c>
      <c r="T78" s="18"/>
      <c r="U78" s="49"/>
      <c r="V78" s="25"/>
      <c r="W78" s="50"/>
      <c r="X78" s="49"/>
      <c r="Y78" s="23"/>
      <c r="Z78" s="18"/>
      <c r="AA78" s="49"/>
      <c r="AB78" s="25"/>
      <c r="AC78" s="52">
        <v>50</v>
      </c>
      <c r="AD78" s="86">
        <f aca="true" t="shared" si="9" ref="AD78:AD86">AE78*30</f>
        <v>90</v>
      </c>
      <c r="AE78" s="87">
        <f>F78+I78+L78+O78+R78+U78+X78+AA78</f>
        <v>3</v>
      </c>
      <c r="AF78" s="117"/>
      <c r="AG78" s="137">
        <v>30</v>
      </c>
      <c r="AH78" s="91">
        <v>20</v>
      </c>
    </row>
    <row r="79" spans="1:34" s="548" customFormat="1" ht="15.75" customHeight="1">
      <c r="A79" s="520" t="s">
        <v>272</v>
      </c>
      <c r="B79" s="18" t="s">
        <v>10</v>
      </c>
      <c r="C79" s="15" t="s">
        <v>135</v>
      </c>
      <c r="D79" s="736" t="s">
        <v>417</v>
      </c>
      <c r="E79" s="18"/>
      <c r="F79" s="49"/>
      <c r="G79" s="23"/>
      <c r="H79" s="18"/>
      <c r="I79" s="49"/>
      <c r="J79" s="25"/>
      <c r="K79" s="50"/>
      <c r="L79" s="49"/>
      <c r="M79" s="23"/>
      <c r="N79" s="18"/>
      <c r="O79" s="49"/>
      <c r="P79" s="25"/>
      <c r="Q79" s="50">
        <v>3</v>
      </c>
      <c r="R79" s="49">
        <v>2</v>
      </c>
      <c r="S79" s="23" t="s">
        <v>48</v>
      </c>
      <c r="T79" s="18"/>
      <c r="U79" s="49"/>
      <c r="V79" s="25"/>
      <c r="W79" s="50"/>
      <c r="X79" s="49"/>
      <c r="Y79" s="23"/>
      <c r="Z79" s="18"/>
      <c r="AA79" s="49"/>
      <c r="AB79" s="25"/>
      <c r="AC79" s="52">
        <v>50</v>
      </c>
      <c r="AD79" s="86">
        <f t="shared" si="9"/>
        <v>60</v>
      </c>
      <c r="AE79" s="87">
        <f>F79+I79+L79+O79+R79+U79+X79+AA79</f>
        <v>2</v>
      </c>
      <c r="AF79" s="117"/>
      <c r="AG79" s="51">
        <v>30</v>
      </c>
      <c r="AH79" s="91">
        <v>20</v>
      </c>
    </row>
    <row r="80" spans="1:34" s="548" customFormat="1" ht="15.75" customHeight="1">
      <c r="A80" s="771" t="s">
        <v>273</v>
      </c>
      <c r="B80" s="160" t="s">
        <v>10</v>
      </c>
      <c r="C80" s="15" t="s">
        <v>134</v>
      </c>
      <c r="D80" s="736" t="s">
        <v>212</v>
      </c>
      <c r="E80" s="160"/>
      <c r="F80" s="158"/>
      <c r="G80" s="159"/>
      <c r="H80" s="160"/>
      <c r="I80" s="158"/>
      <c r="J80" s="161"/>
      <c r="K80" s="157"/>
      <c r="L80" s="158"/>
      <c r="M80" s="159"/>
      <c r="N80" s="160"/>
      <c r="O80" s="158"/>
      <c r="P80" s="161"/>
      <c r="Q80" s="157"/>
      <c r="R80" s="158"/>
      <c r="S80" s="159"/>
      <c r="T80" s="160">
        <v>3</v>
      </c>
      <c r="U80" s="158">
        <v>3</v>
      </c>
      <c r="V80" s="161" t="s">
        <v>9</v>
      </c>
      <c r="W80" s="157"/>
      <c r="X80" s="158"/>
      <c r="Y80" s="159"/>
      <c r="Z80" s="160"/>
      <c r="AA80" s="158"/>
      <c r="AB80" s="161"/>
      <c r="AC80" s="52">
        <v>50</v>
      </c>
      <c r="AD80" s="86">
        <f t="shared" si="9"/>
        <v>90</v>
      </c>
      <c r="AE80" s="87">
        <f>F80+I80+L80+O80+R80+U80+X80+AA80</f>
        <v>3</v>
      </c>
      <c r="AF80" s="7"/>
      <c r="AG80" s="51">
        <v>35</v>
      </c>
      <c r="AH80" s="91">
        <v>15</v>
      </c>
    </row>
    <row r="81" spans="1:34" s="548" customFormat="1" ht="15.75" customHeight="1">
      <c r="A81" s="520" t="s">
        <v>271</v>
      </c>
      <c r="B81" s="18" t="s">
        <v>10</v>
      </c>
      <c r="C81" s="15" t="s">
        <v>192</v>
      </c>
      <c r="D81" s="738" t="s">
        <v>422</v>
      </c>
      <c r="E81" s="18"/>
      <c r="F81" s="49"/>
      <c r="G81" s="23"/>
      <c r="H81" s="18"/>
      <c r="I81" s="49"/>
      <c r="J81" s="25"/>
      <c r="K81" s="50"/>
      <c r="L81" s="49"/>
      <c r="M81" s="23"/>
      <c r="N81" s="18"/>
      <c r="O81" s="49"/>
      <c r="P81" s="25"/>
      <c r="Q81" s="50"/>
      <c r="R81" s="49"/>
      <c r="S81" s="23"/>
      <c r="T81" s="18">
        <v>3</v>
      </c>
      <c r="U81" s="49">
        <v>3</v>
      </c>
      <c r="V81" s="25" t="s">
        <v>9</v>
      </c>
      <c r="W81" s="50"/>
      <c r="X81" s="49"/>
      <c r="Y81" s="23"/>
      <c r="Z81" s="18"/>
      <c r="AA81" s="49"/>
      <c r="AB81" s="25"/>
      <c r="AC81" s="52">
        <v>45</v>
      </c>
      <c r="AD81" s="86">
        <f t="shared" si="9"/>
        <v>90</v>
      </c>
      <c r="AE81" s="87">
        <f aca="true" t="shared" si="10" ref="AE81:AE86">F81+I81+L81+O81+R81+U81+X81+AA81</f>
        <v>3</v>
      </c>
      <c r="AF81" s="117"/>
      <c r="AG81" s="51">
        <v>35</v>
      </c>
      <c r="AH81" s="91">
        <v>10</v>
      </c>
    </row>
    <row r="82" spans="1:34" s="548" customFormat="1" ht="15.75" customHeight="1">
      <c r="A82" s="520" t="s">
        <v>274</v>
      </c>
      <c r="B82" s="18" t="s">
        <v>10</v>
      </c>
      <c r="C82" s="15" t="s">
        <v>81</v>
      </c>
      <c r="D82" s="736" t="s">
        <v>417</v>
      </c>
      <c r="E82" s="18"/>
      <c r="F82" s="49"/>
      <c r="G82" s="23"/>
      <c r="H82" s="18"/>
      <c r="I82" s="49"/>
      <c r="J82" s="25"/>
      <c r="K82" s="50"/>
      <c r="L82" s="49"/>
      <c r="M82" s="23"/>
      <c r="N82" s="18"/>
      <c r="O82" s="49"/>
      <c r="P82" s="25"/>
      <c r="Q82" s="50"/>
      <c r="R82" s="49"/>
      <c r="S82" s="23"/>
      <c r="T82" s="18">
        <v>3</v>
      </c>
      <c r="U82" s="49">
        <v>4</v>
      </c>
      <c r="V82" s="25" t="s">
        <v>9</v>
      </c>
      <c r="W82" s="50"/>
      <c r="X82" s="49"/>
      <c r="Y82" s="23"/>
      <c r="Z82" s="18"/>
      <c r="AA82" s="49"/>
      <c r="AB82" s="25"/>
      <c r="AC82" s="52">
        <v>45</v>
      </c>
      <c r="AD82" s="86">
        <f t="shared" si="9"/>
        <v>120</v>
      </c>
      <c r="AE82" s="87">
        <f t="shared" si="10"/>
        <v>4</v>
      </c>
      <c r="AF82" s="117"/>
      <c r="AG82" s="51">
        <v>30</v>
      </c>
      <c r="AH82" s="91">
        <v>15</v>
      </c>
    </row>
    <row r="83" spans="1:34" s="548" customFormat="1" ht="15.75" customHeight="1">
      <c r="A83" s="520" t="s">
        <v>275</v>
      </c>
      <c r="B83" s="18" t="s">
        <v>10</v>
      </c>
      <c r="C83" s="15" t="s">
        <v>60</v>
      </c>
      <c r="D83" s="736" t="s">
        <v>417</v>
      </c>
      <c r="E83" s="18"/>
      <c r="F83" s="49"/>
      <c r="G83" s="23"/>
      <c r="H83" s="18"/>
      <c r="I83" s="49"/>
      <c r="J83" s="25"/>
      <c r="K83" s="50"/>
      <c r="L83" s="49"/>
      <c r="M83" s="23"/>
      <c r="N83" s="18"/>
      <c r="O83" s="49"/>
      <c r="P83" s="25"/>
      <c r="Q83" s="50"/>
      <c r="R83" s="49"/>
      <c r="S83" s="23"/>
      <c r="T83" s="18">
        <v>3</v>
      </c>
      <c r="U83" s="49">
        <v>4</v>
      </c>
      <c r="V83" s="25" t="s">
        <v>48</v>
      </c>
      <c r="W83" s="50"/>
      <c r="X83" s="49"/>
      <c r="Y83" s="23"/>
      <c r="Z83" s="18"/>
      <c r="AA83" s="49"/>
      <c r="AB83" s="25"/>
      <c r="AC83" s="52">
        <v>50</v>
      </c>
      <c r="AD83" s="86">
        <f t="shared" si="9"/>
        <v>120</v>
      </c>
      <c r="AE83" s="87">
        <f t="shared" si="10"/>
        <v>4</v>
      </c>
      <c r="AF83" s="117"/>
      <c r="AG83" s="51">
        <v>35</v>
      </c>
      <c r="AH83" s="91">
        <v>15</v>
      </c>
    </row>
    <row r="84" spans="1:34" s="548" customFormat="1" ht="15.75" customHeight="1">
      <c r="A84" s="520" t="s">
        <v>276</v>
      </c>
      <c r="B84" s="12" t="s">
        <v>10</v>
      </c>
      <c r="C84" s="15" t="s">
        <v>73</v>
      </c>
      <c r="D84" s="740" t="s">
        <v>422</v>
      </c>
      <c r="E84" s="18"/>
      <c r="F84" s="49"/>
      <c r="G84" s="23"/>
      <c r="H84" s="18"/>
      <c r="I84" s="49"/>
      <c r="J84" s="25"/>
      <c r="K84" s="50"/>
      <c r="L84" s="49"/>
      <c r="M84" s="23"/>
      <c r="N84" s="18"/>
      <c r="O84" s="49"/>
      <c r="P84" s="25"/>
      <c r="Q84" s="50"/>
      <c r="R84" s="49"/>
      <c r="S84" s="23"/>
      <c r="T84" s="18">
        <v>3</v>
      </c>
      <c r="U84" s="49">
        <v>4</v>
      </c>
      <c r="V84" s="25" t="s">
        <v>9</v>
      </c>
      <c r="W84" s="50"/>
      <c r="X84" s="49"/>
      <c r="Y84" s="23"/>
      <c r="Z84" s="18"/>
      <c r="AA84" s="49"/>
      <c r="AB84" s="25"/>
      <c r="AC84" s="52">
        <v>50</v>
      </c>
      <c r="AD84" s="86">
        <f t="shared" si="9"/>
        <v>120</v>
      </c>
      <c r="AE84" s="87">
        <f t="shared" si="10"/>
        <v>4</v>
      </c>
      <c r="AF84" s="117"/>
      <c r="AG84" s="51">
        <v>35</v>
      </c>
      <c r="AH84" s="91">
        <v>15</v>
      </c>
    </row>
    <row r="85" spans="1:34" s="548" customFormat="1" ht="15.75" customHeight="1">
      <c r="A85" s="520"/>
      <c r="B85" s="12" t="s">
        <v>11</v>
      </c>
      <c r="C85" s="15" t="s">
        <v>124</v>
      </c>
      <c r="D85" s="736"/>
      <c r="E85" s="18"/>
      <c r="F85" s="49"/>
      <c r="G85" s="23"/>
      <c r="H85" s="18"/>
      <c r="I85" s="49"/>
      <c r="J85" s="25"/>
      <c r="K85" s="50"/>
      <c r="L85" s="49"/>
      <c r="M85" s="23"/>
      <c r="N85" s="18"/>
      <c r="O85" s="49"/>
      <c r="P85" s="25"/>
      <c r="Q85" s="50"/>
      <c r="R85" s="49"/>
      <c r="S85" s="23"/>
      <c r="T85" s="18">
        <v>1</v>
      </c>
      <c r="U85" s="49">
        <v>2</v>
      </c>
      <c r="V85" s="25" t="s">
        <v>48</v>
      </c>
      <c r="W85" s="50"/>
      <c r="X85" s="49"/>
      <c r="Y85" s="23"/>
      <c r="Z85" s="18"/>
      <c r="AA85" s="49"/>
      <c r="AB85" s="25"/>
      <c r="AC85" s="52">
        <v>15</v>
      </c>
      <c r="AD85" s="86">
        <f t="shared" si="9"/>
        <v>60</v>
      </c>
      <c r="AE85" s="87">
        <f t="shared" si="10"/>
        <v>2</v>
      </c>
      <c r="AF85" s="117"/>
      <c r="AG85" s="51">
        <v>8</v>
      </c>
      <c r="AH85" s="91">
        <v>7</v>
      </c>
    </row>
    <row r="86" spans="1:34" s="548" customFormat="1" ht="15.75" customHeight="1" thickBot="1">
      <c r="A86" s="520"/>
      <c r="B86" s="18" t="s">
        <v>11</v>
      </c>
      <c r="C86" s="15" t="s">
        <v>125</v>
      </c>
      <c r="D86" s="741"/>
      <c r="E86" s="18"/>
      <c r="F86" s="49"/>
      <c r="G86" s="23"/>
      <c r="H86" s="18"/>
      <c r="I86" s="49"/>
      <c r="J86" s="25"/>
      <c r="K86" s="50"/>
      <c r="L86" s="49"/>
      <c r="M86" s="23"/>
      <c r="N86" s="18"/>
      <c r="O86" s="49"/>
      <c r="P86" s="25"/>
      <c r="Q86" s="50"/>
      <c r="R86" s="49"/>
      <c r="S86" s="23"/>
      <c r="T86" s="18">
        <v>1</v>
      </c>
      <c r="U86" s="49">
        <v>2</v>
      </c>
      <c r="V86" s="25" t="s">
        <v>48</v>
      </c>
      <c r="W86" s="50"/>
      <c r="X86" s="49"/>
      <c r="Y86" s="23"/>
      <c r="Z86" s="18"/>
      <c r="AA86" s="49"/>
      <c r="AB86" s="25"/>
      <c r="AC86" s="52">
        <v>15</v>
      </c>
      <c r="AD86" s="86">
        <f t="shared" si="9"/>
        <v>60</v>
      </c>
      <c r="AE86" s="87">
        <f t="shared" si="10"/>
        <v>2</v>
      </c>
      <c r="AF86" s="117"/>
      <c r="AG86" s="51">
        <v>8</v>
      </c>
      <c r="AH86" s="91">
        <v>7</v>
      </c>
    </row>
    <row r="87" spans="1:34" ht="15.75" customHeight="1" thickBot="1">
      <c r="A87" s="94"/>
      <c r="B87" s="162"/>
      <c r="C87" s="96" t="s">
        <v>24</v>
      </c>
      <c r="D87" s="97"/>
      <c r="E87" s="106">
        <f>SUM(E81:E86)</f>
        <v>0</v>
      </c>
      <c r="F87" s="99"/>
      <c r="G87" s="102"/>
      <c r="H87" s="106">
        <f>SUM(H81:H86)</f>
        <v>0</v>
      </c>
      <c r="I87" s="99"/>
      <c r="J87" s="111"/>
      <c r="K87" s="104">
        <f>SUM(K81:K86)</f>
        <v>0</v>
      </c>
      <c r="L87" s="99"/>
      <c r="M87" s="102"/>
      <c r="N87" s="106">
        <f>SUM(N81:N86)</f>
        <v>0</v>
      </c>
      <c r="O87" s="99"/>
      <c r="P87" s="111"/>
      <c r="Q87" s="104">
        <f>SUM(Q78:Q86)</f>
        <v>6</v>
      </c>
      <c r="R87" s="99"/>
      <c r="S87" s="102"/>
      <c r="T87" s="106">
        <f>SUM(T78:T86)</f>
        <v>17</v>
      </c>
      <c r="U87" s="99"/>
      <c r="V87" s="111"/>
      <c r="W87" s="104">
        <f>SUM(W81:W86)</f>
        <v>0</v>
      </c>
      <c r="X87" s="99"/>
      <c r="Y87" s="102"/>
      <c r="Z87" s="106">
        <f>SUM(Z81:Z86)</f>
        <v>0</v>
      </c>
      <c r="AA87" s="99"/>
      <c r="AB87" s="111"/>
      <c r="AC87" s="98">
        <f>SUM(AC78:AC86)</f>
        <v>370</v>
      </c>
      <c r="AD87" s="99">
        <f>SUM(AD78:AD86)</f>
        <v>810</v>
      </c>
      <c r="AE87" s="163"/>
      <c r="AF87" s="101">
        <f>SUM(AF78:AF86)</f>
        <v>0</v>
      </c>
      <c r="AG87" s="105">
        <f>SUM(AG78:AG86)</f>
        <v>246</v>
      </c>
      <c r="AH87" s="164">
        <f>SUM(AH78:AH86)</f>
        <v>124</v>
      </c>
    </row>
    <row r="88" spans="1:34" s="548" customFormat="1" ht="15.75" customHeight="1" thickBot="1">
      <c r="A88" s="94"/>
      <c r="B88" s="162"/>
      <c r="C88" s="96" t="s">
        <v>23</v>
      </c>
      <c r="D88" s="97"/>
      <c r="E88" s="106"/>
      <c r="F88" s="99">
        <f>SUM(F81:F86)</f>
        <v>0</v>
      </c>
      <c r="G88" s="102"/>
      <c r="H88" s="106"/>
      <c r="I88" s="99">
        <f>SUM(I81:I86)</f>
        <v>0</v>
      </c>
      <c r="J88" s="111"/>
      <c r="K88" s="104"/>
      <c r="L88" s="99">
        <f>SUM(L81:L86)</f>
        <v>0</v>
      </c>
      <c r="M88" s="102"/>
      <c r="N88" s="106"/>
      <c r="O88" s="99">
        <f>SUM(O81:O86)</f>
        <v>0</v>
      </c>
      <c r="P88" s="111"/>
      <c r="Q88" s="104"/>
      <c r="R88" s="99">
        <f>SUM(R78:R86)</f>
        <v>5</v>
      </c>
      <c r="S88" s="102"/>
      <c r="T88" s="106"/>
      <c r="U88" s="99">
        <f>SUM(U80:U86)</f>
        <v>22</v>
      </c>
      <c r="V88" s="111"/>
      <c r="W88" s="104"/>
      <c r="X88" s="99">
        <f>SUM(X81:X86)</f>
        <v>0</v>
      </c>
      <c r="Y88" s="102"/>
      <c r="Z88" s="106"/>
      <c r="AA88" s="99">
        <f>SUM(AA81:AA86)</f>
        <v>0</v>
      </c>
      <c r="AB88" s="111"/>
      <c r="AC88" s="165"/>
      <c r="AD88" s="108"/>
      <c r="AE88" s="109">
        <f>SUM(AE78:AE86)</f>
        <v>27</v>
      </c>
      <c r="AF88" s="162"/>
      <c r="AG88" s="108"/>
      <c r="AH88" s="111"/>
    </row>
    <row r="89" spans="1:34" s="548" customFormat="1" ht="15.75" customHeight="1">
      <c r="A89" s="166" t="s">
        <v>14</v>
      </c>
      <c r="B89" s="827" t="s">
        <v>26</v>
      </c>
      <c r="C89" s="828"/>
      <c r="D89" s="168"/>
      <c r="E89" s="171"/>
      <c r="F89" s="86"/>
      <c r="G89" s="170"/>
      <c r="H89" s="171"/>
      <c r="I89" s="86"/>
      <c r="J89" s="172"/>
      <c r="K89" s="169"/>
      <c r="L89" s="86"/>
      <c r="M89" s="170"/>
      <c r="N89" s="171"/>
      <c r="O89" s="86"/>
      <c r="P89" s="172"/>
      <c r="Q89" s="169"/>
      <c r="R89" s="86"/>
      <c r="S89" s="170"/>
      <c r="T89" s="171"/>
      <c r="U89" s="86"/>
      <c r="V89" s="172"/>
      <c r="W89" s="169"/>
      <c r="X89" s="86"/>
      <c r="Y89" s="170"/>
      <c r="Z89" s="171"/>
      <c r="AA89" s="86"/>
      <c r="AB89" s="172"/>
      <c r="AC89" s="169"/>
      <c r="AD89" s="86"/>
      <c r="AE89" s="170"/>
      <c r="AF89" s="173"/>
      <c r="AG89" s="113"/>
      <c r="AH89" s="116"/>
    </row>
    <row r="90" spans="1:34" s="548" customFormat="1" ht="28.5">
      <c r="A90" s="520" t="s">
        <v>538</v>
      </c>
      <c r="B90" s="18" t="s">
        <v>10</v>
      </c>
      <c r="C90" s="15" t="s">
        <v>537</v>
      </c>
      <c r="D90" s="772" t="s">
        <v>390</v>
      </c>
      <c r="E90" s="18"/>
      <c r="F90" s="49"/>
      <c r="G90" s="23"/>
      <c r="H90" s="18"/>
      <c r="I90" s="49"/>
      <c r="J90" s="25"/>
      <c r="K90" s="50"/>
      <c r="L90" s="49"/>
      <c r="M90" s="23"/>
      <c r="N90" s="18"/>
      <c r="O90" s="49"/>
      <c r="P90" s="25"/>
      <c r="Q90" s="50">
        <v>2</v>
      </c>
      <c r="R90" s="49">
        <v>2</v>
      </c>
      <c r="S90" s="23" t="s">
        <v>48</v>
      </c>
      <c r="T90" s="18"/>
      <c r="U90" s="49"/>
      <c r="V90" s="25"/>
      <c r="W90" s="50"/>
      <c r="X90" s="49"/>
      <c r="Y90" s="23"/>
      <c r="Z90" s="18"/>
      <c r="AA90" s="49"/>
      <c r="AB90" s="25"/>
      <c r="AC90" s="52">
        <v>35</v>
      </c>
      <c r="AD90" s="86">
        <f>AE90*30</f>
        <v>60</v>
      </c>
      <c r="AE90" s="87">
        <f>F90+I90+L90+O90+R90+U90+X90+AA90</f>
        <v>2</v>
      </c>
      <c r="AF90" s="117"/>
      <c r="AG90" s="51">
        <v>25</v>
      </c>
      <c r="AH90" s="91">
        <v>10</v>
      </c>
    </row>
    <row r="91" spans="1:34" s="548" customFormat="1" ht="14.25">
      <c r="A91" s="771" t="s">
        <v>280</v>
      </c>
      <c r="B91" s="160" t="s">
        <v>10</v>
      </c>
      <c r="C91" s="20" t="s">
        <v>132</v>
      </c>
      <c r="D91" s="736" t="s">
        <v>417</v>
      </c>
      <c r="E91" s="160"/>
      <c r="F91" s="158"/>
      <c r="G91" s="159"/>
      <c r="H91" s="160"/>
      <c r="I91" s="158"/>
      <c r="J91" s="161"/>
      <c r="K91" s="157"/>
      <c r="L91" s="158"/>
      <c r="M91" s="159"/>
      <c r="N91" s="160"/>
      <c r="O91" s="158"/>
      <c r="P91" s="161"/>
      <c r="Q91" s="157"/>
      <c r="R91" s="158"/>
      <c r="S91" s="159"/>
      <c r="T91" s="160">
        <v>3</v>
      </c>
      <c r="U91" s="158">
        <v>5</v>
      </c>
      <c r="V91" s="161" t="s">
        <v>219</v>
      </c>
      <c r="W91" s="157"/>
      <c r="X91" s="158"/>
      <c r="Y91" s="159"/>
      <c r="Z91" s="160"/>
      <c r="AA91" s="158"/>
      <c r="AB91" s="161"/>
      <c r="AC91" s="52">
        <v>50</v>
      </c>
      <c r="AD91" s="86">
        <f>AE91*30</f>
        <v>150</v>
      </c>
      <c r="AE91" s="87">
        <f>F91+I91+L91+O91+R91+U91+X91+AA91</f>
        <v>5</v>
      </c>
      <c r="AF91" s="7"/>
      <c r="AG91" s="51">
        <v>30</v>
      </c>
      <c r="AH91" s="91">
        <v>20</v>
      </c>
    </row>
    <row r="92" spans="1:34" s="548" customFormat="1" ht="15.75" customHeight="1">
      <c r="A92" s="771" t="s">
        <v>279</v>
      </c>
      <c r="B92" s="160" t="s">
        <v>10</v>
      </c>
      <c r="C92" s="15" t="s">
        <v>133</v>
      </c>
      <c r="D92" s="736" t="s">
        <v>523</v>
      </c>
      <c r="E92" s="160"/>
      <c r="F92" s="158"/>
      <c r="G92" s="159"/>
      <c r="H92" s="160"/>
      <c r="I92" s="158"/>
      <c r="J92" s="161"/>
      <c r="K92" s="157"/>
      <c r="L92" s="158"/>
      <c r="M92" s="159"/>
      <c r="N92" s="160"/>
      <c r="O92" s="158"/>
      <c r="P92" s="161"/>
      <c r="Q92" s="157"/>
      <c r="R92" s="158"/>
      <c r="S92" s="159"/>
      <c r="T92" s="160"/>
      <c r="U92" s="158"/>
      <c r="V92" s="161"/>
      <c r="W92" s="157">
        <v>3</v>
      </c>
      <c r="X92" s="158">
        <v>4</v>
      </c>
      <c r="Y92" s="159" t="s">
        <v>9</v>
      </c>
      <c r="Z92" s="160"/>
      <c r="AA92" s="158"/>
      <c r="AB92" s="161"/>
      <c r="AC92" s="52">
        <v>50</v>
      </c>
      <c r="AD92" s="86">
        <f aca="true" t="shared" si="11" ref="AD92:AD104">AE92*30</f>
        <v>120</v>
      </c>
      <c r="AE92" s="87">
        <f aca="true" t="shared" si="12" ref="AE92:AE104">F92+I92+L92+O92+R92+U92+X92+AA92</f>
        <v>4</v>
      </c>
      <c r="AF92" s="7"/>
      <c r="AG92" s="51">
        <v>30</v>
      </c>
      <c r="AH92" s="91">
        <v>20</v>
      </c>
    </row>
    <row r="93" spans="1:34" s="548" customFormat="1" ht="15.75" customHeight="1">
      <c r="A93" s="771" t="s">
        <v>282</v>
      </c>
      <c r="B93" s="160" t="s">
        <v>10</v>
      </c>
      <c r="C93" s="20" t="s">
        <v>131</v>
      </c>
      <c r="D93" s="736" t="s">
        <v>212</v>
      </c>
      <c r="E93" s="160"/>
      <c r="F93" s="158"/>
      <c r="G93" s="159"/>
      <c r="H93" s="160"/>
      <c r="I93" s="158"/>
      <c r="J93" s="161"/>
      <c r="K93" s="157"/>
      <c r="L93" s="158"/>
      <c r="M93" s="159"/>
      <c r="N93" s="160"/>
      <c r="O93" s="158"/>
      <c r="P93" s="161"/>
      <c r="Q93" s="157"/>
      <c r="R93" s="158"/>
      <c r="S93" s="159"/>
      <c r="T93" s="160"/>
      <c r="U93" s="158"/>
      <c r="V93" s="161"/>
      <c r="W93" s="157">
        <v>4</v>
      </c>
      <c r="X93" s="158">
        <v>5</v>
      </c>
      <c r="Y93" s="159" t="s">
        <v>9</v>
      </c>
      <c r="Z93" s="160"/>
      <c r="AA93" s="158"/>
      <c r="AB93" s="161"/>
      <c r="AC93" s="52">
        <v>60</v>
      </c>
      <c r="AD93" s="86">
        <f t="shared" si="11"/>
        <v>150</v>
      </c>
      <c r="AE93" s="87">
        <f t="shared" si="12"/>
        <v>5</v>
      </c>
      <c r="AF93" s="7"/>
      <c r="AG93" s="51">
        <v>45</v>
      </c>
      <c r="AH93" s="91">
        <v>15</v>
      </c>
    </row>
    <row r="94" spans="1:34" s="548" customFormat="1" ht="15.75" customHeight="1">
      <c r="A94" s="771" t="s">
        <v>278</v>
      </c>
      <c r="B94" s="160" t="s">
        <v>10</v>
      </c>
      <c r="C94" s="15" t="s">
        <v>193</v>
      </c>
      <c r="D94" s="738" t="s">
        <v>422</v>
      </c>
      <c r="E94" s="160"/>
      <c r="F94" s="158"/>
      <c r="G94" s="159"/>
      <c r="H94" s="160"/>
      <c r="I94" s="158"/>
      <c r="J94" s="161"/>
      <c r="K94" s="157"/>
      <c r="L94" s="158"/>
      <c r="M94" s="159"/>
      <c r="N94" s="160"/>
      <c r="O94" s="158"/>
      <c r="P94" s="161"/>
      <c r="Q94" s="157"/>
      <c r="R94" s="158"/>
      <c r="S94" s="159"/>
      <c r="T94" s="160"/>
      <c r="U94" s="158"/>
      <c r="V94" s="161"/>
      <c r="W94" s="157">
        <v>3</v>
      </c>
      <c r="X94" s="158">
        <v>4</v>
      </c>
      <c r="Y94" s="159" t="s">
        <v>9</v>
      </c>
      <c r="Z94" s="160"/>
      <c r="AA94" s="158"/>
      <c r="AB94" s="161"/>
      <c r="AC94" s="52">
        <v>50</v>
      </c>
      <c r="AD94" s="86">
        <f t="shared" si="11"/>
        <v>120</v>
      </c>
      <c r="AE94" s="87">
        <f t="shared" si="12"/>
        <v>4</v>
      </c>
      <c r="AF94" s="7"/>
      <c r="AG94" s="51">
        <v>30</v>
      </c>
      <c r="AH94" s="91">
        <v>20</v>
      </c>
    </row>
    <row r="95" spans="1:34" s="548" customFormat="1" ht="15.75" customHeight="1">
      <c r="A95" s="771" t="s">
        <v>284</v>
      </c>
      <c r="B95" s="160" t="s">
        <v>10</v>
      </c>
      <c r="C95" s="20" t="s">
        <v>71</v>
      </c>
      <c r="D95" s="736" t="s">
        <v>417</v>
      </c>
      <c r="E95" s="160"/>
      <c r="F95" s="158"/>
      <c r="G95" s="159"/>
      <c r="H95" s="160"/>
      <c r="I95" s="158"/>
      <c r="J95" s="161"/>
      <c r="K95" s="157"/>
      <c r="L95" s="158"/>
      <c r="M95" s="159"/>
      <c r="N95" s="160"/>
      <c r="O95" s="158"/>
      <c r="P95" s="161"/>
      <c r="Q95" s="157"/>
      <c r="R95" s="158"/>
      <c r="S95" s="159"/>
      <c r="T95" s="160"/>
      <c r="U95" s="158"/>
      <c r="V95" s="161"/>
      <c r="W95" s="157">
        <v>3</v>
      </c>
      <c r="X95" s="158">
        <v>4</v>
      </c>
      <c r="Y95" s="159" t="s">
        <v>48</v>
      </c>
      <c r="Z95" s="160"/>
      <c r="AA95" s="158"/>
      <c r="AB95" s="161"/>
      <c r="AC95" s="52">
        <v>50</v>
      </c>
      <c r="AD95" s="86">
        <f t="shared" si="11"/>
        <v>120</v>
      </c>
      <c r="AE95" s="87">
        <f t="shared" si="12"/>
        <v>4</v>
      </c>
      <c r="AF95" s="7"/>
      <c r="AG95" s="51">
        <v>35</v>
      </c>
      <c r="AH95" s="91">
        <v>15</v>
      </c>
    </row>
    <row r="96" spans="1:34" s="548" customFormat="1" ht="15.75" customHeight="1">
      <c r="A96" s="771" t="s">
        <v>281</v>
      </c>
      <c r="B96" s="160" t="s">
        <v>10</v>
      </c>
      <c r="C96" s="20" t="s">
        <v>130</v>
      </c>
      <c r="D96" s="738" t="s">
        <v>422</v>
      </c>
      <c r="E96" s="160"/>
      <c r="F96" s="158"/>
      <c r="G96" s="159"/>
      <c r="H96" s="160"/>
      <c r="I96" s="158"/>
      <c r="J96" s="161"/>
      <c r="K96" s="157"/>
      <c r="L96" s="158"/>
      <c r="M96" s="159"/>
      <c r="N96" s="160"/>
      <c r="O96" s="158"/>
      <c r="P96" s="161"/>
      <c r="Q96" s="157"/>
      <c r="R96" s="158"/>
      <c r="S96" s="159"/>
      <c r="T96" s="160"/>
      <c r="U96" s="158"/>
      <c r="V96" s="161"/>
      <c r="W96" s="157">
        <v>4</v>
      </c>
      <c r="X96" s="158">
        <v>5</v>
      </c>
      <c r="Y96" s="159" t="s">
        <v>219</v>
      </c>
      <c r="Z96" s="160"/>
      <c r="AA96" s="158"/>
      <c r="AB96" s="161"/>
      <c r="AC96" s="52">
        <v>55</v>
      </c>
      <c r="AD96" s="86">
        <f>AE96*30</f>
        <v>150</v>
      </c>
      <c r="AE96" s="87">
        <f>F96+I96+L96+O96+R96+U96+X96+AA96</f>
        <v>5</v>
      </c>
      <c r="AF96" s="7"/>
      <c r="AG96" s="51">
        <v>30</v>
      </c>
      <c r="AH96" s="728">
        <v>25</v>
      </c>
    </row>
    <row r="97" spans="1:34" s="548" customFormat="1" ht="15.75" customHeight="1">
      <c r="A97" s="771"/>
      <c r="B97" s="160" t="s">
        <v>11</v>
      </c>
      <c r="C97" s="15" t="s">
        <v>126</v>
      </c>
      <c r="D97" s="742"/>
      <c r="E97" s="160"/>
      <c r="F97" s="158"/>
      <c r="G97" s="159"/>
      <c r="H97" s="160"/>
      <c r="I97" s="158"/>
      <c r="J97" s="161"/>
      <c r="K97" s="157"/>
      <c r="L97" s="158"/>
      <c r="M97" s="159"/>
      <c r="N97" s="160"/>
      <c r="O97" s="158"/>
      <c r="P97" s="161"/>
      <c r="Q97" s="157"/>
      <c r="R97" s="158"/>
      <c r="S97" s="159"/>
      <c r="T97" s="160"/>
      <c r="U97" s="158"/>
      <c r="V97" s="161"/>
      <c r="W97" s="157">
        <v>1</v>
      </c>
      <c r="X97" s="158">
        <v>2</v>
      </c>
      <c r="Y97" s="159" t="s">
        <v>48</v>
      </c>
      <c r="Z97" s="160"/>
      <c r="AA97" s="158"/>
      <c r="AB97" s="161"/>
      <c r="AC97" s="52">
        <v>15</v>
      </c>
      <c r="AD97" s="86">
        <f t="shared" si="11"/>
        <v>60</v>
      </c>
      <c r="AE97" s="87">
        <f t="shared" si="12"/>
        <v>2</v>
      </c>
      <c r="AF97" s="7"/>
      <c r="AG97" s="51">
        <v>8</v>
      </c>
      <c r="AH97" s="91">
        <v>7</v>
      </c>
    </row>
    <row r="98" spans="1:34" s="548" customFormat="1" ht="15.75" customHeight="1">
      <c r="A98" s="771"/>
      <c r="B98" s="160" t="s">
        <v>11</v>
      </c>
      <c r="C98" s="15" t="s">
        <v>127</v>
      </c>
      <c r="D98" s="742"/>
      <c r="E98" s="160"/>
      <c r="F98" s="158"/>
      <c r="G98" s="159"/>
      <c r="H98" s="160"/>
      <c r="I98" s="158"/>
      <c r="J98" s="161"/>
      <c r="K98" s="157"/>
      <c r="L98" s="158"/>
      <c r="M98" s="159"/>
      <c r="N98" s="160"/>
      <c r="O98" s="158"/>
      <c r="P98" s="161"/>
      <c r="Q98" s="157"/>
      <c r="R98" s="158"/>
      <c r="S98" s="159"/>
      <c r="T98" s="160"/>
      <c r="U98" s="158"/>
      <c r="V98" s="161"/>
      <c r="W98" s="157">
        <v>1</v>
      </c>
      <c r="X98" s="158">
        <v>2</v>
      </c>
      <c r="Y98" s="159" t="s">
        <v>48</v>
      </c>
      <c r="Z98" s="160"/>
      <c r="AA98" s="158"/>
      <c r="AB98" s="161"/>
      <c r="AC98" s="52">
        <v>15</v>
      </c>
      <c r="AD98" s="86">
        <f t="shared" si="11"/>
        <v>60</v>
      </c>
      <c r="AE98" s="87">
        <f t="shared" si="12"/>
        <v>2</v>
      </c>
      <c r="AF98" s="7"/>
      <c r="AG98" s="51">
        <v>8</v>
      </c>
      <c r="AH98" s="91">
        <v>7</v>
      </c>
    </row>
    <row r="99" spans="1:34" s="548" customFormat="1" ht="15.75" customHeight="1">
      <c r="A99" s="771" t="s">
        <v>505</v>
      </c>
      <c r="B99" s="160" t="s">
        <v>10</v>
      </c>
      <c r="C99" s="15" t="s">
        <v>506</v>
      </c>
      <c r="D99" s="742" t="s">
        <v>417</v>
      </c>
      <c r="E99" s="160"/>
      <c r="F99" s="158"/>
      <c r="G99" s="159"/>
      <c r="H99" s="160"/>
      <c r="I99" s="158"/>
      <c r="J99" s="161"/>
      <c r="K99" s="157"/>
      <c r="L99" s="158"/>
      <c r="M99" s="159"/>
      <c r="N99" s="160"/>
      <c r="O99" s="158"/>
      <c r="P99" s="161"/>
      <c r="Q99" s="157"/>
      <c r="R99" s="158"/>
      <c r="S99" s="159"/>
      <c r="T99" s="160"/>
      <c r="U99" s="158"/>
      <c r="V99" s="161"/>
      <c r="W99" s="157"/>
      <c r="X99" s="158"/>
      <c r="Y99" s="159"/>
      <c r="Z99" s="160">
        <v>4</v>
      </c>
      <c r="AA99" s="158">
        <v>2</v>
      </c>
      <c r="AB99" s="161" t="s">
        <v>123</v>
      </c>
      <c r="AC99" s="52">
        <v>60</v>
      </c>
      <c r="AD99" s="86">
        <v>60</v>
      </c>
      <c r="AE99" s="87">
        <v>2</v>
      </c>
      <c r="AF99" s="7"/>
      <c r="AG99" s="51"/>
      <c r="AH99" s="91">
        <v>60</v>
      </c>
    </row>
    <row r="100" spans="1:34" s="548" customFormat="1" ht="15.75" customHeight="1">
      <c r="A100" s="771" t="s">
        <v>540</v>
      </c>
      <c r="B100" s="160" t="s">
        <v>10</v>
      </c>
      <c r="C100" s="15" t="s">
        <v>539</v>
      </c>
      <c r="D100" s="736" t="s">
        <v>523</v>
      </c>
      <c r="E100" s="160"/>
      <c r="F100" s="158"/>
      <c r="G100" s="159"/>
      <c r="H100" s="160"/>
      <c r="I100" s="158"/>
      <c r="J100" s="161"/>
      <c r="K100" s="157"/>
      <c r="L100" s="158"/>
      <c r="M100" s="159"/>
      <c r="N100" s="160"/>
      <c r="O100" s="158"/>
      <c r="P100" s="161"/>
      <c r="Q100" s="157"/>
      <c r="R100" s="158"/>
      <c r="S100" s="159"/>
      <c r="T100" s="160"/>
      <c r="U100" s="158"/>
      <c r="V100" s="161"/>
      <c r="W100" s="157"/>
      <c r="X100" s="158"/>
      <c r="Y100" s="159"/>
      <c r="Z100" s="160">
        <v>3</v>
      </c>
      <c r="AA100" s="158">
        <v>4</v>
      </c>
      <c r="AB100" s="161" t="s">
        <v>404</v>
      </c>
      <c r="AC100" s="52">
        <v>45</v>
      </c>
      <c r="AD100" s="86">
        <f t="shared" si="11"/>
        <v>120</v>
      </c>
      <c r="AE100" s="87">
        <f t="shared" si="12"/>
        <v>4</v>
      </c>
      <c r="AF100" s="7"/>
      <c r="AG100" s="51">
        <v>30</v>
      </c>
      <c r="AH100" s="728">
        <v>15</v>
      </c>
    </row>
    <row r="101" spans="1:34" s="548" customFormat="1" ht="15.75" customHeight="1">
      <c r="A101" s="771" t="s">
        <v>541</v>
      </c>
      <c r="B101" s="160" t="s">
        <v>10</v>
      </c>
      <c r="C101" s="20" t="s">
        <v>542</v>
      </c>
      <c r="D101" s="738" t="s">
        <v>422</v>
      </c>
      <c r="E101" s="160"/>
      <c r="F101" s="158"/>
      <c r="G101" s="159"/>
      <c r="H101" s="160"/>
      <c r="I101" s="158"/>
      <c r="J101" s="161"/>
      <c r="K101" s="157"/>
      <c r="L101" s="158"/>
      <c r="M101" s="159"/>
      <c r="N101" s="160"/>
      <c r="O101" s="158"/>
      <c r="P101" s="161"/>
      <c r="Q101" s="157"/>
      <c r="R101" s="158"/>
      <c r="S101" s="159"/>
      <c r="T101" s="160"/>
      <c r="U101" s="158"/>
      <c r="V101" s="161"/>
      <c r="W101" s="157"/>
      <c r="X101" s="158"/>
      <c r="Y101" s="159"/>
      <c r="Z101" s="160">
        <v>3</v>
      </c>
      <c r="AA101" s="158">
        <v>4</v>
      </c>
      <c r="AB101" s="161" t="s">
        <v>219</v>
      </c>
      <c r="AC101" s="52">
        <v>45</v>
      </c>
      <c r="AD101" s="86">
        <f>AE101*30</f>
        <v>120</v>
      </c>
      <c r="AE101" s="87">
        <f>F101+I101+L101+O101+R101+U101+X101+AA101</f>
        <v>4</v>
      </c>
      <c r="AF101" s="7"/>
      <c r="AG101" s="51">
        <v>30</v>
      </c>
      <c r="AH101" s="728">
        <v>15</v>
      </c>
    </row>
    <row r="102" spans="1:34" s="548" customFormat="1" ht="15.75" customHeight="1">
      <c r="A102" s="177" t="s">
        <v>283</v>
      </c>
      <c r="B102" s="19" t="s">
        <v>10</v>
      </c>
      <c r="C102" s="20" t="s">
        <v>129</v>
      </c>
      <c r="D102" s="739" t="s">
        <v>212</v>
      </c>
      <c r="E102" s="19"/>
      <c r="F102" s="5"/>
      <c r="G102" s="175"/>
      <c r="H102" s="19"/>
      <c r="I102" s="5"/>
      <c r="J102" s="41"/>
      <c r="K102" s="32"/>
      <c r="L102" s="5"/>
      <c r="M102" s="175"/>
      <c r="N102" s="19"/>
      <c r="O102" s="5"/>
      <c r="P102" s="41"/>
      <c r="Q102" s="32"/>
      <c r="R102" s="5"/>
      <c r="S102" s="175"/>
      <c r="T102" s="19"/>
      <c r="U102" s="5"/>
      <c r="V102" s="41"/>
      <c r="W102" s="46"/>
      <c r="X102" s="47"/>
      <c r="Y102" s="48"/>
      <c r="Z102" s="160">
        <v>3</v>
      </c>
      <c r="AA102" s="5">
        <v>4</v>
      </c>
      <c r="AB102" s="41" t="s">
        <v>48</v>
      </c>
      <c r="AC102" s="52">
        <v>50</v>
      </c>
      <c r="AD102" s="86">
        <f t="shared" si="11"/>
        <v>120</v>
      </c>
      <c r="AE102" s="87">
        <f t="shared" si="12"/>
        <v>4</v>
      </c>
      <c r="AF102" s="7"/>
      <c r="AG102" s="51">
        <v>30</v>
      </c>
      <c r="AH102" s="91">
        <v>20</v>
      </c>
    </row>
    <row r="103" spans="1:34" s="548" customFormat="1" ht="15.75" customHeight="1">
      <c r="A103" s="177" t="s">
        <v>293</v>
      </c>
      <c r="B103" s="19" t="s">
        <v>10</v>
      </c>
      <c r="C103" s="21" t="s">
        <v>218</v>
      </c>
      <c r="D103" s="738" t="s">
        <v>394</v>
      </c>
      <c r="E103" s="19"/>
      <c r="F103" s="5"/>
      <c r="G103" s="175"/>
      <c r="H103" s="19"/>
      <c r="I103" s="5"/>
      <c r="J103" s="41"/>
      <c r="K103" s="32"/>
      <c r="L103" s="5"/>
      <c r="M103" s="175"/>
      <c r="N103" s="19"/>
      <c r="O103" s="5"/>
      <c r="P103" s="41"/>
      <c r="Q103" s="32"/>
      <c r="R103" s="5"/>
      <c r="S103" s="175"/>
      <c r="T103" s="19"/>
      <c r="U103" s="5"/>
      <c r="V103" s="41"/>
      <c r="W103" s="46"/>
      <c r="X103" s="47"/>
      <c r="Y103" s="48"/>
      <c r="Z103" s="160">
        <v>3</v>
      </c>
      <c r="AA103" s="5">
        <v>4</v>
      </c>
      <c r="AB103" s="41" t="s">
        <v>48</v>
      </c>
      <c r="AC103" s="52">
        <v>50</v>
      </c>
      <c r="AD103" s="86">
        <f t="shared" si="11"/>
        <v>120</v>
      </c>
      <c r="AE103" s="87">
        <f t="shared" si="12"/>
        <v>4</v>
      </c>
      <c r="AF103" s="7"/>
      <c r="AG103" s="51">
        <v>30</v>
      </c>
      <c r="AH103" s="91">
        <v>20</v>
      </c>
    </row>
    <row r="104" spans="1:34" s="548" customFormat="1" ht="15.75" customHeight="1" thickBot="1">
      <c r="A104" s="177"/>
      <c r="B104" s="19" t="s">
        <v>11</v>
      </c>
      <c r="C104" s="22" t="s">
        <v>128</v>
      </c>
      <c r="D104" s="743"/>
      <c r="E104" s="19"/>
      <c r="F104" s="5"/>
      <c r="G104" s="175"/>
      <c r="H104" s="19"/>
      <c r="I104" s="5"/>
      <c r="J104" s="41"/>
      <c r="K104" s="32"/>
      <c r="L104" s="5"/>
      <c r="M104" s="175"/>
      <c r="N104" s="19"/>
      <c r="O104" s="5"/>
      <c r="P104" s="41"/>
      <c r="Q104" s="32"/>
      <c r="R104" s="5"/>
      <c r="S104" s="175"/>
      <c r="T104" s="19"/>
      <c r="U104" s="5"/>
      <c r="V104" s="41"/>
      <c r="W104" s="46"/>
      <c r="X104" s="47"/>
      <c r="Y104" s="48"/>
      <c r="Z104" s="160">
        <v>1</v>
      </c>
      <c r="AA104" s="5">
        <v>2</v>
      </c>
      <c r="AB104" s="41" t="s">
        <v>48</v>
      </c>
      <c r="AC104" s="52">
        <v>15</v>
      </c>
      <c r="AD104" s="86">
        <f t="shared" si="11"/>
        <v>60</v>
      </c>
      <c r="AE104" s="87">
        <f t="shared" si="12"/>
        <v>2</v>
      </c>
      <c r="AF104" s="7"/>
      <c r="AG104" s="51">
        <v>8</v>
      </c>
      <c r="AH104" s="91">
        <v>7</v>
      </c>
    </row>
    <row r="105" spans="1:34" ht="15.75" customHeight="1" thickBot="1">
      <c r="A105" s="94"/>
      <c r="B105" s="95"/>
      <c r="C105" s="96" t="s">
        <v>24</v>
      </c>
      <c r="D105" s="97"/>
      <c r="E105" s="106">
        <f>SUM(E92:E104)</f>
        <v>0</v>
      </c>
      <c r="F105" s="99"/>
      <c r="G105" s="102"/>
      <c r="H105" s="106">
        <f>SUM(H92:H104)</f>
        <v>0</v>
      </c>
      <c r="I105" s="99"/>
      <c r="J105" s="102"/>
      <c r="K105" s="106">
        <f>SUM(K92:K104)</f>
        <v>0</v>
      </c>
      <c r="L105" s="99"/>
      <c r="M105" s="102"/>
      <c r="N105" s="106">
        <f>SUM(N92:N104)</f>
        <v>0</v>
      </c>
      <c r="O105" s="99"/>
      <c r="P105" s="102"/>
      <c r="Q105" s="106">
        <f>SUM(Q90:Q104)</f>
        <v>2</v>
      </c>
      <c r="R105" s="99"/>
      <c r="S105" s="102"/>
      <c r="T105" s="106">
        <f>SUM(T90:T104)</f>
        <v>3</v>
      </c>
      <c r="U105" s="99"/>
      <c r="V105" s="102"/>
      <c r="W105" s="106">
        <f>SUM(W92:W104)</f>
        <v>19</v>
      </c>
      <c r="X105" s="99"/>
      <c r="Y105" s="102"/>
      <c r="Z105" s="106">
        <f>SUM(Z92:Z104)</f>
        <v>17</v>
      </c>
      <c r="AA105" s="99"/>
      <c r="AB105" s="102"/>
      <c r="AC105" s="101">
        <f>SUM(AC90:AC104)</f>
        <v>645</v>
      </c>
      <c r="AD105" s="105">
        <f>SUM(AD90:AD104)</f>
        <v>1590</v>
      </c>
      <c r="AE105" s="102"/>
      <c r="AF105" s="101">
        <f>SUM(AF92:AF104)</f>
        <v>0</v>
      </c>
      <c r="AG105" s="105">
        <f>SUM(AG90:AG104)</f>
        <v>369</v>
      </c>
      <c r="AH105" s="164">
        <f>SUM(AH90:AH104)</f>
        <v>276</v>
      </c>
    </row>
    <row r="106" spans="1:248" s="548" customFormat="1" ht="15.75" customHeight="1" thickBot="1">
      <c r="A106" s="94"/>
      <c r="B106" s="95"/>
      <c r="C106" s="96" t="s">
        <v>23</v>
      </c>
      <c r="D106" s="97"/>
      <c r="E106" s="106"/>
      <c r="F106" s="99">
        <f>SUM(F92:F104)</f>
        <v>0</v>
      </c>
      <c r="G106" s="102"/>
      <c r="H106" s="106"/>
      <c r="I106" s="99">
        <f>SUM(I92:I104)</f>
        <v>0</v>
      </c>
      <c r="J106" s="102"/>
      <c r="K106" s="106"/>
      <c r="L106" s="99">
        <f>SUM(L92:L104)</f>
        <v>0</v>
      </c>
      <c r="M106" s="102"/>
      <c r="N106" s="106"/>
      <c r="O106" s="99">
        <f>SUM(O92:O104)</f>
        <v>0</v>
      </c>
      <c r="P106" s="102"/>
      <c r="Q106" s="106"/>
      <c r="R106" s="99">
        <f>SUM(R90:R104)</f>
        <v>2</v>
      </c>
      <c r="S106" s="102"/>
      <c r="T106" s="106"/>
      <c r="U106" s="99">
        <f>SUM(U90:U104)</f>
        <v>5</v>
      </c>
      <c r="V106" s="102"/>
      <c r="W106" s="106"/>
      <c r="X106" s="99">
        <f>SUM(X91:X104)</f>
        <v>26</v>
      </c>
      <c r="Y106" s="102"/>
      <c r="Z106" s="106"/>
      <c r="AA106" s="99">
        <f>SUM(AA99:AA104)</f>
        <v>20</v>
      </c>
      <c r="AB106" s="102"/>
      <c r="AC106" s="162"/>
      <c r="AD106" s="108"/>
      <c r="AE106" s="109">
        <f>SUM(AE90:AE104)</f>
        <v>53</v>
      </c>
      <c r="AF106" s="110"/>
      <c r="AG106" s="108"/>
      <c r="AH106" s="111"/>
      <c r="AI106" s="556"/>
      <c r="AJ106" s="556"/>
      <c r="AK106" s="556"/>
      <c r="AL106" s="556"/>
      <c r="AM106" s="556"/>
      <c r="AN106" s="556"/>
      <c r="AO106" s="556"/>
      <c r="AP106" s="556"/>
      <c r="AQ106" s="556"/>
      <c r="AR106" s="556"/>
      <c r="AS106" s="556"/>
      <c r="AT106" s="556"/>
      <c r="AU106" s="556"/>
      <c r="AV106" s="556"/>
      <c r="AW106" s="556"/>
      <c r="AX106" s="556"/>
      <c r="AY106" s="556"/>
      <c r="AZ106" s="556"/>
      <c r="BA106" s="556"/>
      <c r="BB106" s="556"/>
      <c r="BC106" s="556"/>
      <c r="BD106" s="556"/>
      <c r="BE106" s="556"/>
      <c r="BF106" s="556"/>
      <c r="BG106" s="556"/>
      <c r="BH106" s="556"/>
      <c r="BI106" s="556"/>
      <c r="BJ106" s="556"/>
      <c r="BK106" s="556"/>
      <c r="BL106" s="556"/>
      <c r="BM106" s="556"/>
      <c r="BN106" s="556"/>
      <c r="BO106" s="556"/>
      <c r="BP106" s="556"/>
      <c r="BQ106" s="556"/>
      <c r="BR106" s="556"/>
      <c r="BS106" s="556"/>
      <c r="BT106" s="556"/>
      <c r="BU106" s="556"/>
      <c r="BV106" s="556"/>
      <c r="BW106" s="556"/>
      <c r="BX106" s="556"/>
      <c r="BY106" s="556"/>
      <c r="BZ106" s="556"/>
      <c r="CA106" s="556"/>
      <c r="CB106" s="556"/>
      <c r="CC106" s="556"/>
      <c r="CD106" s="556"/>
      <c r="CE106" s="556"/>
      <c r="CF106" s="556"/>
      <c r="CG106" s="556"/>
      <c r="CH106" s="556"/>
      <c r="CI106" s="556"/>
      <c r="CJ106" s="556"/>
      <c r="CK106" s="556"/>
      <c r="CL106" s="556"/>
      <c r="CM106" s="556"/>
      <c r="CN106" s="556"/>
      <c r="CO106" s="556"/>
      <c r="CP106" s="556"/>
      <c r="CQ106" s="556"/>
      <c r="CR106" s="556"/>
      <c r="CS106" s="556"/>
      <c r="CT106" s="556"/>
      <c r="CU106" s="556"/>
      <c r="CV106" s="556"/>
      <c r="CW106" s="556"/>
      <c r="CX106" s="556"/>
      <c r="CY106" s="556"/>
      <c r="CZ106" s="556"/>
      <c r="DA106" s="556"/>
      <c r="DB106" s="556"/>
      <c r="DC106" s="556"/>
      <c r="DD106" s="556"/>
      <c r="DE106" s="556"/>
      <c r="DF106" s="556"/>
      <c r="DG106" s="556"/>
      <c r="DH106" s="556"/>
      <c r="DI106" s="556"/>
      <c r="DJ106" s="556"/>
      <c r="DK106" s="556"/>
      <c r="DL106" s="556"/>
      <c r="DM106" s="556"/>
      <c r="DN106" s="556"/>
      <c r="DO106" s="556"/>
      <c r="DP106" s="556"/>
      <c r="DQ106" s="556"/>
      <c r="DR106" s="556"/>
      <c r="DS106" s="556"/>
      <c r="DT106" s="556"/>
      <c r="DU106" s="556"/>
      <c r="DV106" s="556"/>
      <c r="DW106" s="556"/>
      <c r="DX106" s="556"/>
      <c r="DY106" s="556"/>
      <c r="DZ106" s="556"/>
      <c r="EA106" s="556"/>
      <c r="EB106" s="556"/>
      <c r="EC106" s="556"/>
      <c r="ED106" s="556"/>
      <c r="EE106" s="556"/>
      <c r="EF106" s="556"/>
      <c r="EG106" s="556"/>
      <c r="EH106" s="556"/>
      <c r="EI106" s="556"/>
      <c r="EJ106" s="556"/>
      <c r="EK106" s="556"/>
      <c r="EL106" s="556"/>
      <c r="EM106" s="556"/>
      <c r="EN106" s="556"/>
      <c r="EO106" s="556"/>
      <c r="EP106" s="556"/>
      <c r="EQ106" s="556"/>
      <c r="ER106" s="556"/>
      <c r="ES106" s="556"/>
      <c r="ET106" s="556"/>
      <c r="EU106" s="556"/>
      <c r="EV106" s="556"/>
      <c r="EW106" s="556"/>
      <c r="EX106" s="556"/>
      <c r="EY106" s="556"/>
      <c r="EZ106" s="556"/>
      <c r="FA106" s="556"/>
      <c r="FB106" s="556"/>
      <c r="FC106" s="556"/>
      <c r="FD106" s="556"/>
      <c r="FE106" s="556"/>
      <c r="FF106" s="556"/>
      <c r="FG106" s="556"/>
      <c r="FH106" s="556"/>
      <c r="FI106" s="556"/>
      <c r="FJ106" s="556"/>
      <c r="FK106" s="556"/>
      <c r="FL106" s="556"/>
      <c r="FM106" s="556"/>
      <c r="FN106" s="556"/>
      <c r="FO106" s="556"/>
      <c r="FP106" s="556"/>
      <c r="FQ106" s="556"/>
      <c r="FR106" s="556"/>
      <c r="FS106" s="556"/>
      <c r="FT106" s="556"/>
      <c r="FU106" s="556"/>
      <c r="FV106" s="556"/>
      <c r="FW106" s="556"/>
      <c r="FX106" s="556"/>
      <c r="FY106" s="556"/>
      <c r="FZ106" s="556"/>
      <c r="GA106" s="556"/>
      <c r="GB106" s="556"/>
      <c r="GC106" s="556"/>
      <c r="GD106" s="556"/>
      <c r="GE106" s="556"/>
      <c r="GF106" s="556"/>
      <c r="GG106" s="556"/>
      <c r="GH106" s="556"/>
      <c r="GI106" s="556"/>
      <c r="GJ106" s="556"/>
      <c r="GK106" s="556"/>
      <c r="GL106" s="556"/>
      <c r="GM106" s="556"/>
      <c r="GN106" s="556"/>
      <c r="GO106" s="556"/>
      <c r="GP106" s="556"/>
      <c r="GQ106" s="556"/>
      <c r="GR106" s="556"/>
      <c r="GS106" s="556"/>
      <c r="GT106" s="556"/>
      <c r="GU106" s="556"/>
      <c r="GV106" s="556"/>
      <c r="GW106" s="556"/>
      <c r="GX106" s="556"/>
      <c r="GY106" s="556"/>
      <c r="GZ106" s="556"/>
      <c r="HA106" s="556"/>
      <c r="HB106" s="556"/>
      <c r="HC106" s="556"/>
      <c r="HD106" s="556"/>
      <c r="HE106" s="556"/>
      <c r="HF106" s="556"/>
      <c r="HG106" s="556"/>
      <c r="HH106" s="556"/>
      <c r="HI106" s="556"/>
      <c r="HJ106" s="556"/>
      <c r="HK106" s="556"/>
      <c r="HL106" s="556"/>
      <c r="HM106" s="556"/>
      <c r="HN106" s="556"/>
      <c r="HO106" s="556"/>
      <c r="HP106" s="556"/>
      <c r="HQ106" s="556"/>
      <c r="HR106" s="556"/>
      <c r="HS106" s="556"/>
      <c r="HT106" s="556"/>
      <c r="HU106" s="556"/>
      <c r="HV106" s="556"/>
      <c r="HW106" s="556"/>
      <c r="HX106" s="556"/>
      <c r="HY106" s="556"/>
      <c r="HZ106" s="556"/>
      <c r="IA106" s="556"/>
      <c r="IB106" s="556"/>
      <c r="IC106" s="556"/>
      <c r="ID106" s="556"/>
      <c r="IE106" s="556"/>
      <c r="IF106" s="556"/>
      <c r="IG106" s="556"/>
      <c r="IH106" s="556"/>
      <c r="II106" s="556"/>
      <c r="IJ106" s="556"/>
      <c r="IK106" s="556"/>
      <c r="IL106" s="556"/>
      <c r="IM106" s="556"/>
      <c r="IN106" s="556"/>
    </row>
    <row r="107" spans="1:248" s="179" customFormat="1" ht="15.75" customHeight="1" thickBot="1">
      <c r="A107" s="530" t="s">
        <v>526</v>
      </c>
      <c r="B107" s="12" t="s">
        <v>9</v>
      </c>
      <c r="C107" s="180" t="s">
        <v>527</v>
      </c>
      <c r="D107" s="181"/>
      <c r="E107" s="184"/>
      <c r="F107" s="183"/>
      <c r="G107" s="48"/>
      <c r="H107" s="184"/>
      <c r="I107" s="183"/>
      <c r="J107" s="131"/>
      <c r="K107" s="182"/>
      <c r="L107" s="183"/>
      <c r="M107" s="48"/>
      <c r="N107" s="184"/>
      <c r="O107" s="183"/>
      <c r="P107" s="131"/>
      <c r="Q107" s="182"/>
      <c r="R107" s="183"/>
      <c r="S107" s="48"/>
      <c r="T107" s="184"/>
      <c r="U107" s="183"/>
      <c r="V107" s="131"/>
      <c r="W107" s="50"/>
      <c r="X107" s="49"/>
      <c r="Y107" s="23"/>
      <c r="Z107" s="18">
        <v>3</v>
      </c>
      <c r="AA107" s="5">
        <v>10</v>
      </c>
      <c r="AB107" s="25" t="s">
        <v>48</v>
      </c>
      <c r="AC107" s="185">
        <v>40</v>
      </c>
      <c r="AD107" s="47">
        <v>300</v>
      </c>
      <c r="AE107" s="87">
        <f>F107+I107+L107+O107+R107+U107+X107+AA107</f>
        <v>10</v>
      </c>
      <c r="AF107" s="790">
        <v>10</v>
      </c>
      <c r="AG107" s="791"/>
      <c r="AH107" s="792">
        <v>30</v>
      </c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</row>
    <row r="108" spans="1:34" ht="15.75" customHeight="1" thickBot="1">
      <c r="A108" s="94"/>
      <c r="B108" s="95"/>
      <c r="C108" s="187" t="s">
        <v>27</v>
      </c>
      <c r="D108" s="188"/>
      <c r="E108" s="190">
        <f>SUM(E105,E87,E75,E51,E40,E22)</f>
        <v>35</v>
      </c>
      <c r="F108" s="108"/>
      <c r="G108" s="102"/>
      <c r="H108" s="190">
        <f>SUM(H105,H87,H75,H51,H40,H22)</f>
        <v>21</v>
      </c>
      <c r="I108" s="108"/>
      <c r="J108" s="102"/>
      <c r="K108" s="190">
        <f>SUM(K105,K87,K75,K51,K40,K22)</f>
        <v>21</v>
      </c>
      <c r="L108" s="108"/>
      <c r="M108" s="102"/>
      <c r="N108" s="190">
        <f>SUM(N105,N87,N75,N51,N40,N22)</f>
        <v>22</v>
      </c>
      <c r="O108" s="108"/>
      <c r="P108" s="111"/>
      <c r="Q108" s="190">
        <f>SUM(Q105,Q87,Q75,Q51,Q40,Q22)</f>
        <v>24</v>
      </c>
      <c r="R108" s="108"/>
      <c r="S108" s="111"/>
      <c r="T108" s="190">
        <f>SUM(T105,T87,T75,T51,T40,T22)</f>
        <v>22</v>
      </c>
      <c r="U108" s="108"/>
      <c r="V108" s="111"/>
      <c r="W108" s="190">
        <f>SUM(W105,W87,W75,W51,W40,W22)</f>
        <v>22</v>
      </c>
      <c r="X108" s="108"/>
      <c r="Y108" s="111"/>
      <c r="Z108" s="190">
        <f>SUM(Z107,Z105,Z87,Z75,Z51,Z40,Z22)</f>
        <v>20</v>
      </c>
      <c r="AA108" s="108"/>
      <c r="AB108" s="111"/>
      <c r="AC108" s="189">
        <f>SUM(AC107,AC105,AC87,AC75,AC51,AC40,AC22)</f>
        <v>2929</v>
      </c>
      <c r="AD108" s="191">
        <f>SUM(AD105,AD87,AD75,AD51,AD40,AD22,AD107)</f>
        <v>7080</v>
      </c>
      <c r="AE108" s="102"/>
      <c r="AF108" s="190">
        <f>SUM(AF107,AF105,AF87,AF75,AF51,AF40,AF22)</f>
        <v>1009</v>
      </c>
      <c r="AG108" s="191">
        <f>SUM(AG105,AG87,AG75,AG51,AG40,AG22)</f>
        <v>623</v>
      </c>
      <c r="AH108" s="192">
        <f>SUM(AH107,AH105,AH87,AH75,AH51,AH40,AH22)</f>
        <v>1222</v>
      </c>
    </row>
    <row r="109" spans="1:34" s="548" customFormat="1" ht="15.75" customHeight="1" thickBot="1">
      <c r="A109" s="193"/>
      <c r="B109" s="194"/>
      <c r="C109" s="195" t="s">
        <v>28</v>
      </c>
      <c r="D109" s="196"/>
      <c r="E109" s="201"/>
      <c r="F109" s="198">
        <f>SUM(F106,F88,F76,F52,F41,F23)</f>
        <v>30</v>
      </c>
      <c r="G109" s="199"/>
      <c r="H109" s="200"/>
      <c r="I109" s="198">
        <f>SUM(I106,I88,I76,I52,I41,I23)</f>
        <v>28</v>
      </c>
      <c r="J109" s="199"/>
      <c r="K109" s="200"/>
      <c r="L109" s="198">
        <f>SUM(L106,L88,L76,L52,L41,L23)</f>
        <v>32</v>
      </c>
      <c r="M109" s="199"/>
      <c r="N109" s="201"/>
      <c r="O109" s="198">
        <f>SUM(O106,O88,O76,O52,O41,O23)</f>
        <v>30</v>
      </c>
      <c r="P109" s="202"/>
      <c r="Q109" s="201"/>
      <c r="R109" s="198">
        <f>SUM(R106,R88,R76,R52,R41,R23)</f>
        <v>30</v>
      </c>
      <c r="S109" s="202"/>
      <c r="T109" s="201"/>
      <c r="U109" s="198">
        <f>SUM(U106,U88,U76,U52,U41,U23)</f>
        <v>30</v>
      </c>
      <c r="V109" s="202"/>
      <c r="W109" s="201"/>
      <c r="X109" s="198">
        <f>SUM(X106,X88,X76,X52,X41,X23)</f>
        <v>30</v>
      </c>
      <c r="Y109" s="202"/>
      <c r="Z109" s="201"/>
      <c r="AA109" s="198">
        <f>SUM(AA107,AA106,AA88,AA76,AA52,AA41,AA23)</f>
        <v>30</v>
      </c>
      <c r="AB109" s="202"/>
      <c r="AC109" s="197"/>
      <c r="AD109" s="203"/>
      <c r="AE109" s="204">
        <f>SUM(AE107,AE106,AE88,AE76,AE52,AE41,AE23)</f>
        <v>240</v>
      </c>
      <c r="AF109" s="110">
        <f>AF108/AC108*100</f>
        <v>34.448617275520654</v>
      </c>
      <c r="AG109" s="108">
        <f>AG108/AC108*100</f>
        <v>21.270058040286788</v>
      </c>
      <c r="AH109" s="111">
        <f>AH108/AC108*100</f>
        <v>41.72072379651758</v>
      </c>
    </row>
    <row r="110" spans="1:34" s="548" customFormat="1" ht="15.75" customHeight="1" thickTop="1">
      <c r="A110" s="205" t="s">
        <v>16</v>
      </c>
      <c r="B110" s="854" t="s">
        <v>29</v>
      </c>
      <c r="C110" s="855"/>
      <c r="D110" s="206"/>
      <c r="E110" s="210"/>
      <c r="F110" s="208"/>
      <c r="G110" s="209"/>
      <c r="H110" s="210"/>
      <c r="I110" s="208"/>
      <c r="J110" s="211"/>
      <c r="K110" s="207"/>
      <c r="L110" s="208"/>
      <c r="M110" s="209"/>
      <c r="N110" s="210"/>
      <c r="O110" s="208"/>
      <c r="P110" s="211"/>
      <c r="Q110" s="207"/>
      <c r="R110" s="208"/>
      <c r="S110" s="209"/>
      <c r="T110" s="210"/>
      <c r="U110" s="208"/>
      <c r="V110" s="211"/>
      <c r="W110" s="207"/>
      <c r="X110" s="208"/>
      <c r="Y110" s="209"/>
      <c r="Z110" s="210"/>
      <c r="AA110" s="208"/>
      <c r="AB110" s="211"/>
      <c r="AC110" s="635"/>
      <c r="AD110" s="634"/>
      <c r="AE110" s="212"/>
      <c r="AF110" s="213"/>
      <c r="AG110" s="213"/>
      <c r="AH110" s="311"/>
    </row>
    <row r="111" spans="1:34" s="548" customFormat="1" ht="15.75" customHeight="1">
      <c r="A111" s="531" t="s">
        <v>561</v>
      </c>
      <c r="B111" s="19" t="s">
        <v>9</v>
      </c>
      <c r="C111" s="22" t="s">
        <v>501</v>
      </c>
      <c r="D111" s="178" t="s">
        <v>562</v>
      </c>
      <c r="E111" s="19"/>
      <c r="F111" s="5"/>
      <c r="G111" s="175"/>
      <c r="H111" s="19">
        <v>1</v>
      </c>
      <c r="I111" s="5"/>
      <c r="J111" s="41" t="s">
        <v>45</v>
      </c>
      <c r="K111" s="32"/>
      <c r="L111" s="5"/>
      <c r="M111" s="175"/>
      <c r="N111" s="19"/>
      <c r="O111" s="5"/>
      <c r="P111" s="41"/>
      <c r="Q111" s="32"/>
      <c r="R111" s="5"/>
      <c r="S111" s="175"/>
      <c r="T111" s="19"/>
      <c r="U111" s="5"/>
      <c r="V111" s="41"/>
      <c r="W111" s="46"/>
      <c r="X111" s="47"/>
      <c r="Y111" s="48"/>
      <c r="Z111" s="160"/>
      <c r="AA111" s="5"/>
      <c r="AB111" s="41"/>
      <c r="AC111" s="636">
        <v>13</v>
      </c>
      <c r="AD111" s="633"/>
      <c r="AE111" s="641"/>
      <c r="AF111" s="213"/>
      <c r="AG111" s="213"/>
      <c r="AH111" s="213"/>
    </row>
    <row r="112" spans="1:34" s="179" customFormat="1" ht="15.75" customHeight="1">
      <c r="A112" s="532"/>
      <c r="B112" s="19" t="s">
        <v>9</v>
      </c>
      <c r="C112" s="180" t="s">
        <v>50</v>
      </c>
      <c r="D112" s="181"/>
      <c r="E112" s="184"/>
      <c r="F112" s="214"/>
      <c r="G112" s="48"/>
      <c r="H112" s="184">
        <v>4</v>
      </c>
      <c r="I112" s="214"/>
      <c r="J112" s="131"/>
      <c r="K112" s="184">
        <v>4</v>
      </c>
      <c r="L112" s="214"/>
      <c r="M112" s="48"/>
      <c r="N112" s="184">
        <v>4</v>
      </c>
      <c r="O112" s="214"/>
      <c r="P112" s="131"/>
      <c r="Q112" s="184">
        <v>2</v>
      </c>
      <c r="R112" s="214"/>
      <c r="S112" s="48"/>
      <c r="T112" s="184">
        <v>2</v>
      </c>
      <c r="U112" s="214"/>
      <c r="V112" s="131"/>
      <c r="W112" s="184">
        <v>2</v>
      </c>
      <c r="X112" s="3"/>
      <c r="Y112" s="23"/>
      <c r="Z112" s="184">
        <v>2</v>
      </c>
      <c r="AA112" s="3"/>
      <c r="AB112" s="25"/>
      <c r="AC112" s="637">
        <f aca="true" t="shared" si="13" ref="AC112:AC119">(H112+K112+N112+Q112+T112+W112+Z112)*15</f>
        <v>300</v>
      </c>
      <c r="AD112" s="642"/>
      <c r="AE112" s="643"/>
      <c r="AF112" s="308"/>
      <c r="AG112" s="186"/>
      <c r="AH112" s="186"/>
    </row>
    <row r="113" spans="1:34" s="179" customFormat="1" ht="15.75" customHeight="1">
      <c r="A113" s="532" t="s">
        <v>316</v>
      </c>
      <c r="B113" s="19" t="s">
        <v>9</v>
      </c>
      <c r="C113" s="180" t="s">
        <v>315</v>
      </c>
      <c r="D113" s="181"/>
      <c r="E113" s="184"/>
      <c r="F113" s="214"/>
      <c r="G113" s="48"/>
      <c r="H113" s="184">
        <v>2</v>
      </c>
      <c r="I113" s="214"/>
      <c r="J113" s="131" t="s">
        <v>123</v>
      </c>
      <c r="K113" s="184"/>
      <c r="L113" s="214"/>
      <c r="M113" s="48"/>
      <c r="N113" s="184"/>
      <c r="O113" s="214"/>
      <c r="P113" s="131"/>
      <c r="Q113" s="184"/>
      <c r="R113" s="214"/>
      <c r="S113" s="48"/>
      <c r="T113" s="184"/>
      <c r="U113" s="214"/>
      <c r="V113" s="131"/>
      <c r="W113" s="184"/>
      <c r="X113" s="3"/>
      <c r="Y113" s="23"/>
      <c r="Z113" s="184"/>
      <c r="AA113" s="3"/>
      <c r="AB113" s="25"/>
      <c r="AC113" s="637">
        <f t="shared" si="13"/>
        <v>30</v>
      </c>
      <c r="AD113" s="642"/>
      <c r="AE113" s="643"/>
      <c r="AF113" s="308"/>
      <c r="AG113" s="186"/>
      <c r="AH113" s="186"/>
    </row>
    <row r="114" spans="1:34" s="179" customFormat="1" ht="15.75" customHeight="1">
      <c r="A114" s="532" t="s">
        <v>318</v>
      </c>
      <c r="B114" s="19" t="s">
        <v>9</v>
      </c>
      <c r="C114" s="180" t="s">
        <v>317</v>
      </c>
      <c r="D114" s="181"/>
      <c r="E114" s="184"/>
      <c r="F114" s="214"/>
      <c r="G114" s="48"/>
      <c r="H114" s="184"/>
      <c r="I114" s="214"/>
      <c r="J114" s="131"/>
      <c r="K114" s="184">
        <v>2</v>
      </c>
      <c r="L114" s="214"/>
      <c r="M114" s="131" t="s">
        <v>123</v>
      </c>
      <c r="N114" s="184"/>
      <c r="O114" s="214"/>
      <c r="P114" s="131"/>
      <c r="Q114" s="184"/>
      <c r="R114" s="214"/>
      <c r="S114" s="48"/>
      <c r="T114" s="184"/>
      <c r="U114" s="214"/>
      <c r="V114" s="131"/>
      <c r="W114" s="184"/>
      <c r="X114" s="3"/>
      <c r="Y114" s="23"/>
      <c r="Z114" s="184"/>
      <c r="AA114" s="3"/>
      <c r="AB114" s="25"/>
      <c r="AC114" s="637">
        <f t="shared" si="13"/>
        <v>30</v>
      </c>
      <c r="AD114" s="642"/>
      <c r="AE114" s="643"/>
      <c r="AF114" s="308"/>
      <c r="AG114" s="186"/>
      <c r="AH114" s="186"/>
    </row>
    <row r="115" spans="1:34" s="179" customFormat="1" ht="15.75" customHeight="1">
      <c r="A115" s="532" t="s">
        <v>320</v>
      </c>
      <c r="B115" s="19" t="s">
        <v>9</v>
      </c>
      <c r="C115" s="180" t="s">
        <v>319</v>
      </c>
      <c r="D115" s="181"/>
      <c r="E115" s="184"/>
      <c r="F115" s="214"/>
      <c r="G115" s="48"/>
      <c r="H115" s="184"/>
      <c r="I115" s="214"/>
      <c r="J115" s="131"/>
      <c r="K115" s="184"/>
      <c r="L115" s="214"/>
      <c r="M115" s="48"/>
      <c r="N115" s="184">
        <v>2</v>
      </c>
      <c r="O115" s="214"/>
      <c r="P115" s="131" t="s">
        <v>123</v>
      </c>
      <c r="Q115" s="184"/>
      <c r="R115" s="214"/>
      <c r="S115" s="48"/>
      <c r="T115" s="184"/>
      <c r="U115" s="214"/>
      <c r="V115" s="131"/>
      <c r="W115" s="184"/>
      <c r="X115" s="3"/>
      <c r="Y115" s="23"/>
      <c r="Z115" s="184"/>
      <c r="AA115" s="3"/>
      <c r="AB115" s="25"/>
      <c r="AC115" s="637">
        <f t="shared" si="13"/>
        <v>30</v>
      </c>
      <c r="AD115" s="642"/>
      <c r="AE115" s="643"/>
      <c r="AF115" s="308"/>
      <c r="AG115" s="186"/>
      <c r="AH115" s="186"/>
    </row>
    <row r="116" spans="1:34" s="179" customFormat="1" ht="15.75" customHeight="1">
      <c r="A116" s="532" t="s">
        <v>322</v>
      </c>
      <c r="B116" s="19" t="s">
        <v>9</v>
      </c>
      <c r="C116" s="180" t="s">
        <v>321</v>
      </c>
      <c r="D116" s="181"/>
      <c r="E116" s="184"/>
      <c r="F116" s="214"/>
      <c r="G116" s="48"/>
      <c r="H116" s="184"/>
      <c r="I116" s="214"/>
      <c r="J116" s="131"/>
      <c r="K116" s="184"/>
      <c r="L116" s="214"/>
      <c r="M116" s="48"/>
      <c r="N116" s="184"/>
      <c r="O116" s="214"/>
      <c r="P116" s="131"/>
      <c r="Q116" s="184">
        <v>4</v>
      </c>
      <c r="R116" s="214"/>
      <c r="S116" s="131" t="s">
        <v>123</v>
      </c>
      <c r="T116" s="184"/>
      <c r="U116" s="214"/>
      <c r="V116" s="131"/>
      <c r="W116" s="184"/>
      <c r="X116" s="3"/>
      <c r="Y116" s="23"/>
      <c r="Z116" s="184"/>
      <c r="AA116" s="3"/>
      <c r="AB116" s="25"/>
      <c r="AC116" s="637">
        <f t="shared" si="13"/>
        <v>60</v>
      </c>
      <c r="AD116" s="642"/>
      <c r="AE116" s="643"/>
      <c r="AF116" s="308"/>
      <c r="AG116" s="186"/>
      <c r="AH116" s="186"/>
    </row>
    <row r="117" spans="1:34" s="179" customFormat="1" ht="15.75" customHeight="1">
      <c r="A117" s="532" t="s">
        <v>324</v>
      </c>
      <c r="B117" s="19" t="s">
        <v>9</v>
      </c>
      <c r="C117" s="180" t="s">
        <v>323</v>
      </c>
      <c r="D117" s="181"/>
      <c r="E117" s="184"/>
      <c r="F117" s="214"/>
      <c r="G117" s="48"/>
      <c r="H117" s="184"/>
      <c r="I117" s="214"/>
      <c r="J117" s="131"/>
      <c r="K117" s="184"/>
      <c r="L117" s="214"/>
      <c r="M117" s="48"/>
      <c r="N117" s="184"/>
      <c r="O117" s="214"/>
      <c r="P117" s="131"/>
      <c r="Q117" s="184"/>
      <c r="R117" s="214"/>
      <c r="S117" s="48"/>
      <c r="T117" s="184">
        <v>4</v>
      </c>
      <c r="U117" s="214"/>
      <c r="V117" s="131" t="s">
        <v>123</v>
      </c>
      <c r="W117" s="184"/>
      <c r="X117" s="3"/>
      <c r="Y117" s="23"/>
      <c r="Z117" s="184"/>
      <c r="AA117" s="3"/>
      <c r="AB117" s="25"/>
      <c r="AC117" s="637">
        <f t="shared" si="13"/>
        <v>60</v>
      </c>
      <c r="AD117" s="642"/>
      <c r="AE117" s="643"/>
      <c r="AF117" s="308"/>
      <c r="AG117" s="186"/>
      <c r="AH117" s="186"/>
    </row>
    <row r="118" spans="1:34" s="179" customFormat="1" ht="15.75" customHeight="1">
      <c r="A118" s="532" t="s">
        <v>326</v>
      </c>
      <c r="B118" s="19" t="s">
        <v>9</v>
      </c>
      <c r="C118" s="180" t="s">
        <v>325</v>
      </c>
      <c r="D118" s="181"/>
      <c r="E118" s="184"/>
      <c r="F118" s="214"/>
      <c r="G118" s="48"/>
      <c r="H118" s="184"/>
      <c r="I118" s="214"/>
      <c r="J118" s="131"/>
      <c r="K118" s="215"/>
      <c r="L118" s="214"/>
      <c r="M118" s="48"/>
      <c r="N118" s="184"/>
      <c r="O118" s="214"/>
      <c r="P118" s="131"/>
      <c r="Q118" s="182"/>
      <c r="R118" s="214"/>
      <c r="S118" s="48"/>
      <c r="T118" s="184"/>
      <c r="U118" s="214"/>
      <c r="V118" s="131"/>
      <c r="W118" s="184">
        <v>4</v>
      </c>
      <c r="X118" s="214"/>
      <c r="Y118" s="131" t="s">
        <v>123</v>
      </c>
      <c r="Z118" s="536"/>
      <c r="AA118" s="3"/>
      <c r="AB118" s="27"/>
      <c r="AC118" s="637">
        <f t="shared" si="13"/>
        <v>60</v>
      </c>
      <c r="AD118" s="642"/>
      <c r="AE118" s="643"/>
      <c r="AF118" s="308"/>
      <c r="AG118" s="186"/>
      <c r="AH118" s="186"/>
    </row>
    <row r="119" spans="1:34" s="179" customFormat="1" ht="15.75" customHeight="1">
      <c r="A119" s="532" t="s">
        <v>328</v>
      </c>
      <c r="B119" s="19" t="s">
        <v>9</v>
      </c>
      <c r="C119" s="180" t="s">
        <v>327</v>
      </c>
      <c r="D119" s="181"/>
      <c r="E119" s="184"/>
      <c r="F119" s="214"/>
      <c r="G119" s="48"/>
      <c r="H119" s="184"/>
      <c r="I119" s="214"/>
      <c r="J119" s="131"/>
      <c r="K119" s="215"/>
      <c r="L119" s="214"/>
      <c r="M119" s="48"/>
      <c r="N119" s="184"/>
      <c r="O119" s="214"/>
      <c r="P119" s="131"/>
      <c r="Q119" s="182"/>
      <c r="R119" s="214"/>
      <c r="S119" s="48"/>
      <c r="T119" s="184"/>
      <c r="U119" s="214"/>
      <c r="V119" s="131"/>
      <c r="W119" s="182"/>
      <c r="X119" s="214"/>
      <c r="Y119" s="48"/>
      <c r="Z119" s="184">
        <v>4</v>
      </c>
      <c r="AA119" s="214"/>
      <c r="AB119" s="131" t="s">
        <v>123</v>
      </c>
      <c r="AC119" s="637">
        <f t="shared" si="13"/>
        <v>60</v>
      </c>
      <c r="AD119" s="642"/>
      <c r="AE119" s="643"/>
      <c r="AF119" s="308"/>
      <c r="AG119" s="186"/>
      <c r="AH119" s="186"/>
    </row>
    <row r="120" spans="1:34" s="179" customFormat="1" ht="15.75" customHeight="1">
      <c r="A120" s="532" t="s">
        <v>292</v>
      </c>
      <c r="B120" s="19" t="s">
        <v>9</v>
      </c>
      <c r="C120" s="180" t="s">
        <v>304</v>
      </c>
      <c r="D120" s="215"/>
      <c r="E120" s="184"/>
      <c r="F120" s="183"/>
      <c r="G120" s="48"/>
      <c r="H120" s="184"/>
      <c r="I120" s="183"/>
      <c r="J120" s="131"/>
      <c r="K120" s="215"/>
      <c r="L120" s="183"/>
      <c r="M120" s="216"/>
      <c r="N120" s="184"/>
      <c r="O120" s="183"/>
      <c r="P120" s="217"/>
      <c r="Q120" s="182"/>
      <c r="R120" s="183"/>
      <c r="S120" s="216"/>
      <c r="T120" s="184"/>
      <c r="U120" s="183"/>
      <c r="V120" s="217"/>
      <c r="W120" s="182"/>
      <c r="X120" s="183"/>
      <c r="Y120" s="216"/>
      <c r="Z120" s="123"/>
      <c r="AA120" s="49"/>
      <c r="AB120" s="27"/>
      <c r="AC120" s="637"/>
      <c r="AD120" s="642"/>
      <c r="AE120" s="643"/>
      <c r="AF120" s="308"/>
      <c r="AG120" s="186"/>
      <c r="AH120" s="186"/>
    </row>
    <row r="121" spans="1:34" s="179" customFormat="1" ht="15.75" customHeight="1">
      <c r="A121" s="533" t="s">
        <v>289</v>
      </c>
      <c r="B121" s="19" t="s">
        <v>9</v>
      </c>
      <c r="C121" s="29" t="s">
        <v>305</v>
      </c>
      <c r="D121" s="215"/>
      <c r="E121" s="220"/>
      <c r="F121" s="219"/>
      <c r="G121" s="130"/>
      <c r="H121" s="220"/>
      <c r="I121" s="219"/>
      <c r="J121" s="45"/>
      <c r="K121" s="218"/>
      <c r="L121" s="219"/>
      <c r="M121" s="130"/>
      <c r="N121" s="220"/>
      <c r="O121" s="219"/>
      <c r="P121" s="45"/>
      <c r="Q121" s="218"/>
      <c r="R121" s="219"/>
      <c r="S121" s="130"/>
      <c r="T121" s="859" t="s">
        <v>198</v>
      </c>
      <c r="U121" s="860"/>
      <c r="V121" s="861"/>
      <c r="W121" s="133"/>
      <c r="X121" s="134"/>
      <c r="Y121" s="135"/>
      <c r="Z121" s="221"/>
      <c r="AA121" s="134"/>
      <c r="AB121" s="222"/>
      <c r="AC121" s="638">
        <v>60</v>
      </c>
      <c r="AD121" s="642"/>
      <c r="AE121" s="643"/>
      <c r="AF121" s="308"/>
      <c r="AG121" s="186"/>
      <c r="AH121" s="186"/>
    </row>
    <row r="122" spans="1:34" s="179" customFormat="1" ht="15.75" customHeight="1">
      <c r="A122" s="532" t="s">
        <v>290</v>
      </c>
      <c r="B122" s="19" t="s">
        <v>9</v>
      </c>
      <c r="C122" s="29" t="s">
        <v>306</v>
      </c>
      <c r="D122" s="181"/>
      <c r="E122" s="184"/>
      <c r="F122" s="183"/>
      <c r="G122" s="48"/>
      <c r="H122" s="184"/>
      <c r="I122" s="183"/>
      <c r="J122" s="131"/>
      <c r="K122" s="182"/>
      <c r="L122" s="183"/>
      <c r="M122" s="48"/>
      <c r="N122" s="184"/>
      <c r="O122" s="183"/>
      <c r="P122" s="131"/>
      <c r="Q122" s="182"/>
      <c r="R122" s="183"/>
      <c r="S122" s="48"/>
      <c r="T122" s="184"/>
      <c r="U122" s="183"/>
      <c r="V122" s="131"/>
      <c r="W122" s="839" t="s">
        <v>198</v>
      </c>
      <c r="X122" s="840"/>
      <c r="Y122" s="841"/>
      <c r="Z122" s="18"/>
      <c r="AA122" s="49"/>
      <c r="AB122" s="25"/>
      <c r="AC122" s="639">
        <v>60</v>
      </c>
      <c r="AD122" s="642"/>
      <c r="AE122" s="643"/>
      <c r="AF122" s="308"/>
      <c r="AG122" s="186"/>
      <c r="AH122" s="186"/>
    </row>
    <row r="123" spans="1:248" s="179" customFormat="1" ht="15.75" customHeight="1" thickBot="1">
      <c r="A123" s="532" t="s">
        <v>291</v>
      </c>
      <c r="B123" s="19" t="s">
        <v>9</v>
      </c>
      <c r="C123" s="31" t="s">
        <v>307</v>
      </c>
      <c r="D123" s="181"/>
      <c r="E123" s="615"/>
      <c r="F123" s="183"/>
      <c r="G123" s="48"/>
      <c r="H123" s="184"/>
      <c r="I123" s="183"/>
      <c r="J123" s="131"/>
      <c r="K123" s="182"/>
      <c r="L123" s="183"/>
      <c r="M123" s="48"/>
      <c r="N123" s="184"/>
      <c r="O123" s="183"/>
      <c r="P123" s="131"/>
      <c r="Q123" s="182"/>
      <c r="R123" s="183"/>
      <c r="S123" s="48"/>
      <c r="T123" s="184"/>
      <c r="U123" s="183"/>
      <c r="V123" s="131"/>
      <c r="W123" s="50"/>
      <c r="X123" s="49"/>
      <c r="Y123" s="23"/>
      <c r="Z123" s="845" t="s">
        <v>201</v>
      </c>
      <c r="AA123" s="846"/>
      <c r="AB123" s="847"/>
      <c r="AC123" s="640">
        <v>120</v>
      </c>
      <c r="AD123" s="642"/>
      <c r="AE123" s="643"/>
      <c r="AF123" s="308"/>
      <c r="AG123" s="186"/>
      <c r="AH123" s="186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</row>
    <row r="124" spans="1:248" s="548" customFormat="1" ht="15.75" customHeight="1" thickBot="1">
      <c r="A124" s="223"/>
      <c r="B124" s="224"/>
      <c r="C124" s="96" t="s">
        <v>24</v>
      </c>
      <c r="D124" s="97"/>
      <c r="E124" s="165">
        <f>SUM(E111:E123)</f>
        <v>0</v>
      </c>
      <c r="F124" s="108"/>
      <c r="G124" s="102"/>
      <c r="H124" s="225">
        <f>SUM(H111:H123)</f>
        <v>7</v>
      </c>
      <c r="I124" s="108"/>
      <c r="J124" s="111"/>
      <c r="K124" s="165">
        <f>SUM(K111:K123)</f>
        <v>6</v>
      </c>
      <c r="L124" s="108"/>
      <c r="M124" s="102"/>
      <c r="N124" s="225">
        <f>SUM(N111:N123)</f>
        <v>6</v>
      </c>
      <c r="O124" s="108"/>
      <c r="P124" s="111"/>
      <c r="Q124" s="225">
        <f>SUM(Q111:Q123)</f>
        <v>6</v>
      </c>
      <c r="R124" s="108"/>
      <c r="S124" s="102"/>
      <c r="T124" s="225">
        <f>SUM(T112:V123)</f>
        <v>6</v>
      </c>
      <c r="U124" s="108"/>
      <c r="V124" s="111"/>
      <c r="W124" s="225">
        <f>SUM(W112:Y123)</f>
        <v>6</v>
      </c>
      <c r="X124" s="108"/>
      <c r="Y124" s="102"/>
      <c r="Z124" s="225">
        <f>SUM(Z112:AB123)</f>
        <v>6</v>
      </c>
      <c r="AA124" s="191"/>
      <c r="AB124" s="111"/>
      <c r="AC124" s="309">
        <f>SUM(AC111:AC123)</f>
        <v>883</v>
      </c>
      <c r="AD124" s="226"/>
      <c r="AE124" s="227"/>
      <c r="AF124" s="227"/>
      <c r="AG124" s="227"/>
      <c r="AH124" s="227"/>
      <c r="AI124" s="549"/>
      <c r="AJ124" s="549"/>
      <c r="AK124" s="549"/>
      <c r="AL124" s="549"/>
      <c r="AM124" s="549"/>
      <c r="AN124" s="549"/>
      <c r="AO124" s="549"/>
      <c r="AP124" s="549"/>
      <c r="AQ124" s="549"/>
      <c r="AR124" s="549"/>
      <c r="AS124" s="549"/>
      <c r="AT124" s="549"/>
      <c r="AU124" s="549"/>
      <c r="AV124" s="549"/>
      <c r="AW124" s="549"/>
      <c r="AX124" s="549"/>
      <c r="AY124" s="549"/>
      <c r="AZ124" s="549"/>
      <c r="BA124" s="549"/>
      <c r="BB124" s="549"/>
      <c r="BC124" s="549"/>
      <c r="BD124" s="549"/>
      <c r="BE124" s="549"/>
      <c r="BF124" s="549"/>
      <c r="BG124" s="549"/>
      <c r="BH124" s="549"/>
      <c r="BI124" s="549"/>
      <c r="BJ124" s="549"/>
      <c r="BK124" s="549"/>
      <c r="BL124" s="549"/>
      <c r="BM124" s="549"/>
      <c r="BN124" s="549"/>
      <c r="BO124" s="549"/>
      <c r="BP124" s="549"/>
      <c r="BQ124" s="549"/>
      <c r="BR124" s="549"/>
      <c r="BS124" s="549"/>
      <c r="BT124" s="549"/>
      <c r="BU124" s="549"/>
      <c r="BV124" s="549"/>
      <c r="BW124" s="549"/>
      <c r="BX124" s="549"/>
      <c r="BY124" s="549"/>
      <c r="BZ124" s="549"/>
      <c r="CA124" s="549"/>
      <c r="CB124" s="549"/>
      <c r="CC124" s="549"/>
      <c r="CD124" s="549"/>
      <c r="CE124" s="549"/>
      <c r="CF124" s="549"/>
      <c r="CG124" s="549"/>
      <c r="CH124" s="549"/>
      <c r="CI124" s="549"/>
      <c r="CJ124" s="549"/>
      <c r="CK124" s="549"/>
      <c r="CL124" s="549"/>
      <c r="CM124" s="549"/>
      <c r="CN124" s="549"/>
      <c r="CO124" s="549"/>
      <c r="CP124" s="549"/>
      <c r="CQ124" s="549"/>
      <c r="CR124" s="549"/>
      <c r="CS124" s="549"/>
      <c r="CT124" s="549"/>
      <c r="CU124" s="549"/>
      <c r="CV124" s="549"/>
      <c r="CW124" s="549"/>
      <c r="CX124" s="549"/>
      <c r="CY124" s="549"/>
      <c r="CZ124" s="549"/>
      <c r="DA124" s="549"/>
      <c r="DB124" s="549"/>
      <c r="DC124" s="549"/>
      <c r="DD124" s="549"/>
      <c r="DE124" s="549"/>
      <c r="DF124" s="549"/>
      <c r="DG124" s="549"/>
      <c r="DH124" s="549"/>
      <c r="DI124" s="549"/>
      <c r="DJ124" s="549"/>
      <c r="DK124" s="549"/>
      <c r="DL124" s="549"/>
      <c r="DM124" s="549"/>
      <c r="DN124" s="549"/>
      <c r="DO124" s="549"/>
      <c r="DP124" s="549"/>
      <c r="DQ124" s="549"/>
      <c r="DR124" s="549"/>
      <c r="DS124" s="549"/>
      <c r="DT124" s="549"/>
      <c r="DU124" s="549"/>
      <c r="DV124" s="549"/>
      <c r="DW124" s="549"/>
      <c r="DX124" s="549"/>
      <c r="DY124" s="549"/>
      <c r="DZ124" s="549"/>
      <c r="EA124" s="549"/>
      <c r="EB124" s="549"/>
      <c r="EC124" s="549"/>
      <c r="ED124" s="549"/>
      <c r="EE124" s="549"/>
      <c r="EF124" s="549"/>
      <c r="EG124" s="549"/>
      <c r="EH124" s="549"/>
      <c r="EI124" s="549"/>
      <c r="EJ124" s="549"/>
      <c r="EK124" s="549"/>
      <c r="EL124" s="549"/>
      <c r="EM124" s="549"/>
      <c r="EN124" s="549"/>
      <c r="EO124" s="549"/>
      <c r="EP124" s="549"/>
      <c r="EQ124" s="549"/>
      <c r="ER124" s="549"/>
      <c r="ES124" s="549"/>
      <c r="ET124" s="549"/>
      <c r="EU124" s="549"/>
      <c r="EV124" s="549"/>
      <c r="EW124" s="549"/>
      <c r="EX124" s="549"/>
      <c r="EY124" s="549"/>
      <c r="EZ124" s="549"/>
      <c r="FA124" s="549"/>
      <c r="FB124" s="549"/>
      <c r="FC124" s="549"/>
      <c r="FD124" s="549"/>
      <c r="FE124" s="549"/>
      <c r="FF124" s="549"/>
      <c r="FG124" s="549"/>
      <c r="FH124" s="549"/>
      <c r="FI124" s="549"/>
      <c r="FJ124" s="549"/>
      <c r="FK124" s="549"/>
      <c r="FL124" s="549"/>
      <c r="FM124" s="549"/>
      <c r="FN124" s="549"/>
      <c r="FO124" s="549"/>
      <c r="FP124" s="549"/>
      <c r="FQ124" s="549"/>
      <c r="FR124" s="549"/>
      <c r="FS124" s="549"/>
      <c r="FT124" s="549"/>
      <c r="FU124" s="549"/>
      <c r="FV124" s="549"/>
      <c r="FW124" s="549"/>
      <c r="FX124" s="549"/>
      <c r="FY124" s="549"/>
      <c r="FZ124" s="549"/>
      <c r="GA124" s="549"/>
      <c r="GB124" s="549"/>
      <c r="GC124" s="549"/>
      <c r="GD124" s="549"/>
      <c r="GE124" s="549"/>
      <c r="GF124" s="549"/>
      <c r="GG124" s="549"/>
      <c r="GH124" s="549"/>
      <c r="GI124" s="549"/>
      <c r="GJ124" s="549"/>
      <c r="GK124" s="549"/>
      <c r="GL124" s="549"/>
      <c r="GM124" s="549"/>
      <c r="GN124" s="549"/>
      <c r="GO124" s="549"/>
      <c r="GP124" s="549"/>
      <c r="GQ124" s="549"/>
      <c r="GR124" s="549"/>
      <c r="GS124" s="549"/>
      <c r="GT124" s="549"/>
      <c r="GU124" s="549"/>
      <c r="GV124" s="549"/>
      <c r="GW124" s="549"/>
      <c r="GX124" s="549"/>
      <c r="GY124" s="549"/>
      <c r="GZ124" s="549"/>
      <c r="HA124" s="549"/>
      <c r="HB124" s="549"/>
      <c r="HC124" s="549"/>
      <c r="HD124" s="549"/>
      <c r="HE124" s="549"/>
      <c r="HF124" s="549"/>
      <c r="HG124" s="549"/>
      <c r="HH124" s="549"/>
      <c r="HI124" s="549"/>
      <c r="HJ124" s="549"/>
      <c r="HK124" s="549"/>
      <c r="HL124" s="549"/>
      <c r="HM124" s="549"/>
      <c r="HN124" s="549"/>
      <c r="HO124" s="549"/>
      <c r="HP124" s="549"/>
      <c r="HQ124" s="549"/>
      <c r="HR124" s="549"/>
      <c r="HS124" s="549"/>
      <c r="HT124" s="549"/>
      <c r="HU124" s="549"/>
      <c r="HV124" s="549"/>
      <c r="HW124" s="549"/>
      <c r="HX124" s="549"/>
      <c r="HY124" s="549"/>
      <c r="HZ124" s="549"/>
      <c r="IA124" s="549"/>
      <c r="IB124" s="549"/>
      <c r="IC124" s="549"/>
      <c r="ID124" s="549"/>
      <c r="IE124" s="549"/>
      <c r="IF124" s="549"/>
      <c r="IG124" s="549"/>
      <c r="IH124" s="549"/>
      <c r="II124" s="549"/>
      <c r="IJ124" s="549"/>
      <c r="IK124" s="549"/>
      <c r="IL124" s="549"/>
      <c r="IM124" s="549"/>
      <c r="IN124" s="549"/>
    </row>
    <row r="125" spans="1:248" s="88" customFormat="1" ht="19.5" customHeight="1" thickBot="1">
      <c r="A125" s="848" t="s">
        <v>30</v>
      </c>
      <c r="B125" s="849"/>
      <c r="C125" s="849"/>
      <c r="D125" s="849"/>
      <c r="E125" s="849"/>
      <c r="F125" s="849"/>
      <c r="G125" s="849"/>
      <c r="H125" s="849"/>
      <c r="I125" s="849"/>
      <c r="J125" s="849"/>
      <c r="K125" s="849"/>
      <c r="L125" s="849"/>
      <c r="M125" s="849"/>
      <c r="N125" s="849"/>
      <c r="O125" s="849"/>
      <c r="P125" s="849"/>
      <c r="Q125" s="849"/>
      <c r="R125" s="849"/>
      <c r="S125" s="849"/>
      <c r="T125" s="849"/>
      <c r="U125" s="849"/>
      <c r="V125" s="849"/>
      <c r="W125" s="849"/>
      <c r="X125" s="849"/>
      <c r="Y125" s="849"/>
      <c r="Z125" s="849"/>
      <c r="AA125" s="849"/>
      <c r="AB125" s="849"/>
      <c r="AC125" s="849"/>
      <c r="AD125" s="849"/>
      <c r="AE125" s="849"/>
      <c r="AF125" s="849"/>
      <c r="AG125" s="849"/>
      <c r="AH125" s="850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  <c r="GH125" s="54"/>
      <c r="GI125" s="54"/>
      <c r="GJ125" s="54"/>
      <c r="GK125" s="54"/>
      <c r="GL125" s="54"/>
      <c r="GM125" s="54"/>
      <c r="GN125" s="54"/>
      <c r="GO125" s="54"/>
      <c r="GP125" s="54"/>
      <c r="GQ125" s="54"/>
      <c r="GR125" s="54"/>
      <c r="GS125" s="54"/>
      <c r="GT125" s="54"/>
      <c r="GU125" s="54"/>
      <c r="GV125" s="54"/>
      <c r="GW125" s="54"/>
      <c r="GX125" s="54"/>
      <c r="GY125" s="54"/>
      <c r="GZ125" s="54"/>
      <c r="HA125" s="54"/>
      <c r="HB125" s="54"/>
      <c r="HC125" s="54"/>
      <c r="HD125" s="54"/>
      <c r="HE125" s="54"/>
      <c r="HF125" s="54"/>
      <c r="HG125" s="54"/>
      <c r="HH125" s="54"/>
      <c r="HI125" s="54"/>
      <c r="HJ125" s="54"/>
      <c r="HK125" s="54"/>
      <c r="HL125" s="54"/>
      <c r="HM125" s="54"/>
      <c r="HN125" s="54"/>
      <c r="HO125" s="54"/>
      <c r="HP125" s="54"/>
      <c r="HQ125" s="54"/>
      <c r="HR125" s="54"/>
      <c r="HS125" s="54"/>
      <c r="HT125" s="54"/>
      <c r="HU125" s="54"/>
      <c r="HV125" s="54"/>
      <c r="HW125" s="54"/>
      <c r="HX125" s="54"/>
      <c r="HY125" s="54"/>
      <c r="HZ125" s="54"/>
      <c r="IA125" s="54"/>
      <c r="IB125" s="54"/>
      <c r="IC125" s="54"/>
      <c r="ID125" s="54"/>
      <c r="IE125" s="54"/>
      <c r="IF125" s="54"/>
      <c r="IG125" s="54"/>
      <c r="IH125" s="54"/>
      <c r="II125" s="54"/>
      <c r="IJ125" s="54"/>
      <c r="IK125" s="54"/>
      <c r="IL125" s="54"/>
      <c r="IM125" s="54"/>
      <c r="IN125" s="54"/>
    </row>
    <row r="126" spans="1:34" ht="15.75" customHeight="1">
      <c r="A126" s="851" t="s">
        <v>31</v>
      </c>
      <c r="B126" s="228">
        <f>(AE126/AE109)*100</f>
        <v>16.25</v>
      </c>
      <c r="C126" s="229" t="s">
        <v>62</v>
      </c>
      <c r="D126" s="230"/>
      <c r="E126" s="231">
        <f>E22</f>
        <v>24</v>
      </c>
      <c r="F126" s="232">
        <f>F23</f>
        <v>20</v>
      </c>
      <c r="G126" s="303"/>
      <c r="H126" s="232">
        <f>H22</f>
        <v>5</v>
      </c>
      <c r="I126" s="232">
        <f>I23</f>
        <v>9</v>
      </c>
      <c r="J126" s="303"/>
      <c r="K126" s="232">
        <f>K22</f>
        <v>7</v>
      </c>
      <c r="L126" s="232">
        <f>L23</f>
        <v>10</v>
      </c>
      <c r="M126" s="303"/>
      <c r="N126" s="232">
        <f>N22</f>
        <v>0</v>
      </c>
      <c r="O126" s="232">
        <f>O23</f>
        <v>0</v>
      </c>
      <c r="P126" s="303"/>
      <c r="Q126" s="232">
        <f>Q22</f>
        <v>0</v>
      </c>
      <c r="R126" s="232">
        <f>R23</f>
        <v>0</v>
      </c>
      <c r="S126" s="303"/>
      <c r="T126" s="232">
        <f>T22</f>
        <v>0</v>
      </c>
      <c r="U126" s="232">
        <f>U23</f>
        <v>0</v>
      </c>
      <c r="V126" s="303"/>
      <c r="W126" s="232">
        <f>W22</f>
        <v>0</v>
      </c>
      <c r="X126" s="232">
        <f>X23</f>
        <v>0</v>
      </c>
      <c r="Y126" s="303"/>
      <c r="Z126" s="232">
        <f>Z22</f>
        <v>0</v>
      </c>
      <c r="AA126" s="232">
        <f>AA23</f>
        <v>0</v>
      </c>
      <c r="AB126" s="233"/>
      <c r="AC126" s="234">
        <f>AC22</f>
        <v>499</v>
      </c>
      <c r="AD126" s="234">
        <f>AD22</f>
        <v>1170</v>
      </c>
      <c r="AE126" s="234">
        <f>AE23</f>
        <v>39</v>
      </c>
      <c r="AF126" s="235"/>
      <c r="AG126" s="236"/>
      <c r="AH126" s="237"/>
    </row>
    <row r="127" spans="1:34" ht="15.75" customHeight="1">
      <c r="A127" s="852"/>
      <c r="B127" s="238">
        <f>(AE127/AE109)*100</f>
        <v>12.5</v>
      </c>
      <c r="C127" s="239" t="s">
        <v>68</v>
      </c>
      <c r="D127" s="240"/>
      <c r="E127" s="241">
        <f>E40</f>
        <v>7</v>
      </c>
      <c r="F127" s="242">
        <f>F41</f>
        <v>6</v>
      </c>
      <c r="G127" s="304"/>
      <c r="H127" s="306">
        <f>H40</f>
        <v>12</v>
      </c>
      <c r="I127" s="242">
        <f>I41</f>
        <v>12</v>
      </c>
      <c r="J127" s="304"/>
      <c r="K127" s="306">
        <f>K40</f>
        <v>6</v>
      </c>
      <c r="L127" s="242">
        <f>L41</f>
        <v>10</v>
      </c>
      <c r="M127" s="304"/>
      <c r="N127" s="306">
        <f>N40</f>
        <v>2</v>
      </c>
      <c r="O127" s="242">
        <f>O41</f>
        <v>2</v>
      </c>
      <c r="P127" s="304"/>
      <c r="Q127" s="306">
        <f>Q40</f>
        <v>0</v>
      </c>
      <c r="R127" s="242">
        <f>R41</f>
        <v>0</v>
      </c>
      <c r="S127" s="304"/>
      <c r="T127" s="306">
        <f>T40</f>
        <v>0</v>
      </c>
      <c r="U127" s="242">
        <f>U41</f>
        <v>0</v>
      </c>
      <c r="V127" s="304"/>
      <c r="W127" s="306">
        <f>W40</f>
        <v>0</v>
      </c>
      <c r="X127" s="242">
        <f>X41</f>
        <v>0</v>
      </c>
      <c r="Y127" s="304"/>
      <c r="Z127" s="306">
        <f>Z40</f>
        <v>0</v>
      </c>
      <c r="AA127" s="242">
        <f>AA41</f>
        <v>0</v>
      </c>
      <c r="AB127" s="244"/>
      <c r="AC127" s="245">
        <f>AC40</f>
        <v>450</v>
      </c>
      <c r="AD127" s="245">
        <f>AD40</f>
        <v>900</v>
      </c>
      <c r="AE127" s="245">
        <f>AE41</f>
        <v>30</v>
      </c>
      <c r="AF127" s="247"/>
      <c r="AG127" s="244"/>
      <c r="AH127" s="248"/>
    </row>
    <row r="128" spans="1:34" ht="15.75" customHeight="1">
      <c r="A128" s="852"/>
      <c r="B128" s="238">
        <f>(AE128/AE109)*100</f>
        <v>8.333333333333332</v>
      </c>
      <c r="C128" s="239" t="s">
        <v>69</v>
      </c>
      <c r="D128" s="240"/>
      <c r="E128" s="249">
        <f>E51</f>
        <v>4</v>
      </c>
      <c r="F128" s="243">
        <f>F52</f>
        <v>4</v>
      </c>
      <c r="G128" s="304"/>
      <c r="H128" s="243">
        <f>H51</f>
        <v>4</v>
      </c>
      <c r="I128" s="243">
        <f>I52</f>
        <v>7</v>
      </c>
      <c r="J128" s="304"/>
      <c r="K128" s="243">
        <f>K51</f>
        <v>6</v>
      </c>
      <c r="L128" s="243">
        <f>L52</f>
        <v>9</v>
      </c>
      <c r="M128" s="304"/>
      <c r="N128" s="243">
        <f>N51</f>
        <v>0</v>
      </c>
      <c r="O128" s="243">
        <f>O52</f>
        <v>0</v>
      </c>
      <c r="P128" s="304"/>
      <c r="Q128" s="243">
        <f>Q51</f>
        <v>0</v>
      </c>
      <c r="R128" s="243">
        <f>R52</f>
        <v>0</v>
      </c>
      <c r="S128" s="304"/>
      <c r="T128" s="243">
        <f>T51</f>
        <v>0</v>
      </c>
      <c r="U128" s="243">
        <f>U52</f>
        <v>0</v>
      </c>
      <c r="V128" s="304"/>
      <c r="W128" s="243">
        <f>W51</f>
        <v>0</v>
      </c>
      <c r="X128" s="243">
        <f>X52</f>
        <v>0</v>
      </c>
      <c r="Y128" s="304"/>
      <c r="Z128" s="243">
        <f>Z51</f>
        <v>0</v>
      </c>
      <c r="AA128" s="243">
        <f>AA52</f>
        <v>0</v>
      </c>
      <c r="AB128" s="244"/>
      <c r="AC128" s="245">
        <f>AC51</f>
        <v>230</v>
      </c>
      <c r="AD128" s="245">
        <f>AD51</f>
        <v>480</v>
      </c>
      <c r="AE128" s="245">
        <f>AE52</f>
        <v>20</v>
      </c>
      <c r="AF128" s="247"/>
      <c r="AG128" s="244"/>
      <c r="AH128" s="248"/>
    </row>
    <row r="129" spans="1:34" ht="15.75" customHeight="1">
      <c r="A129" s="852"/>
      <c r="B129" s="238">
        <f>(AE129/AE109)*100</f>
        <v>25.416666666666664</v>
      </c>
      <c r="C129" s="239" t="s">
        <v>202</v>
      </c>
      <c r="D129" s="240"/>
      <c r="E129" s="249">
        <f>E75</f>
        <v>0</v>
      </c>
      <c r="F129" s="243">
        <f>F76</f>
        <v>0</v>
      </c>
      <c r="G129" s="304"/>
      <c r="H129" s="243">
        <f>H75</f>
        <v>0</v>
      </c>
      <c r="I129" s="243">
        <f>I76</f>
        <v>0</v>
      </c>
      <c r="J129" s="304"/>
      <c r="K129" s="243">
        <f>K75</f>
        <v>2</v>
      </c>
      <c r="L129" s="243">
        <f>L76</f>
        <v>3</v>
      </c>
      <c r="M129" s="304"/>
      <c r="N129" s="243">
        <f>N75</f>
        <v>20</v>
      </c>
      <c r="O129" s="243">
        <f>O76</f>
        <v>28</v>
      </c>
      <c r="P129" s="304"/>
      <c r="Q129" s="243">
        <f>Q75</f>
        <v>16</v>
      </c>
      <c r="R129" s="243">
        <f>R76</f>
        <v>23</v>
      </c>
      <c r="S129" s="304"/>
      <c r="T129" s="243">
        <f>T75</f>
        <v>2</v>
      </c>
      <c r="U129" s="243">
        <f>U76</f>
        <v>3</v>
      </c>
      <c r="V129" s="304"/>
      <c r="W129" s="243">
        <f>W75</f>
        <v>3</v>
      </c>
      <c r="X129" s="243">
        <f>X76</f>
        <v>4</v>
      </c>
      <c r="Y129" s="304"/>
      <c r="Z129" s="243">
        <f>Z75</f>
        <v>0</v>
      </c>
      <c r="AA129" s="243">
        <f>AA76</f>
        <v>0</v>
      </c>
      <c r="AB129" s="244"/>
      <c r="AC129" s="245">
        <f>AC75</f>
        <v>695</v>
      </c>
      <c r="AD129" s="245">
        <f>AD75</f>
        <v>1830</v>
      </c>
      <c r="AE129" s="245">
        <f>AE76</f>
        <v>61</v>
      </c>
      <c r="AF129" s="247"/>
      <c r="AG129" s="244"/>
      <c r="AH129" s="248"/>
    </row>
    <row r="130" spans="1:34" ht="15.75" customHeight="1">
      <c r="A130" s="852"/>
      <c r="B130" s="238">
        <f>(AE130/AE109)*100</f>
        <v>11.25</v>
      </c>
      <c r="C130" s="239" t="s">
        <v>216</v>
      </c>
      <c r="D130" s="240"/>
      <c r="E130" s="250">
        <f>E87</f>
        <v>0</v>
      </c>
      <c r="F130" s="243">
        <f>F88</f>
        <v>0</v>
      </c>
      <c r="G130" s="304"/>
      <c r="H130" s="242">
        <f>H87</f>
        <v>0</v>
      </c>
      <c r="I130" s="243">
        <f>I88</f>
        <v>0</v>
      </c>
      <c r="J130" s="304"/>
      <c r="K130" s="242">
        <f>K87</f>
        <v>0</v>
      </c>
      <c r="L130" s="243">
        <f>L88</f>
        <v>0</v>
      </c>
      <c r="M130" s="304"/>
      <c r="N130" s="242">
        <f>N87</f>
        <v>0</v>
      </c>
      <c r="O130" s="243">
        <f>O88</f>
        <v>0</v>
      </c>
      <c r="P130" s="304"/>
      <c r="Q130" s="242">
        <f>Q87</f>
        <v>6</v>
      </c>
      <c r="R130" s="243">
        <f>R88</f>
        <v>5</v>
      </c>
      <c r="S130" s="304"/>
      <c r="T130" s="242">
        <f>T87</f>
        <v>17</v>
      </c>
      <c r="U130" s="243">
        <f>U88</f>
        <v>22</v>
      </c>
      <c r="V130" s="304"/>
      <c r="W130" s="242">
        <f>W87</f>
        <v>0</v>
      </c>
      <c r="X130" s="243">
        <f>X88</f>
        <v>0</v>
      </c>
      <c r="Y130" s="304"/>
      <c r="Z130" s="242">
        <f>Z87</f>
        <v>0</v>
      </c>
      <c r="AA130" s="243">
        <f>AA88</f>
        <v>0</v>
      </c>
      <c r="AB130" s="244"/>
      <c r="AC130" s="245">
        <f>AC87</f>
        <v>370</v>
      </c>
      <c r="AD130" s="245">
        <f>AD87</f>
        <v>810</v>
      </c>
      <c r="AE130" s="245">
        <f>AE88</f>
        <v>27</v>
      </c>
      <c r="AF130" s="247"/>
      <c r="AG130" s="244"/>
      <c r="AH130" s="248"/>
    </row>
    <row r="131" spans="1:34" ht="15.75" customHeight="1">
      <c r="A131" s="852"/>
      <c r="B131" s="238">
        <f>(AE131/AE109)*100</f>
        <v>22.083333333333332</v>
      </c>
      <c r="C131" s="239" t="s">
        <v>32</v>
      </c>
      <c r="D131" s="240"/>
      <c r="E131" s="249">
        <f>E105</f>
        <v>0</v>
      </c>
      <c r="F131" s="243">
        <f>F106</f>
        <v>0</v>
      </c>
      <c r="G131" s="304"/>
      <c r="H131" s="243">
        <f>H105</f>
        <v>0</v>
      </c>
      <c r="I131" s="243">
        <f>I106</f>
        <v>0</v>
      </c>
      <c r="J131" s="304"/>
      <c r="K131" s="243">
        <f>K105</f>
        <v>0</v>
      </c>
      <c r="L131" s="243">
        <f>L106</f>
        <v>0</v>
      </c>
      <c r="M131" s="304"/>
      <c r="N131" s="243">
        <f>N105</f>
        <v>0</v>
      </c>
      <c r="O131" s="243">
        <f>O106</f>
        <v>0</v>
      </c>
      <c r="P131" s="304"/>
      <c r="Q131" s="243">
        <f>Q105</f>
        <v>2</v>
      </c>
      <c r="R131" s="243">
        <f>R106</f>
        <v>2</v>
      </c>
      <c r="S131" s="304"/>
      <c r="T131" s="243">
        <f>T105</f>
        <v>3</v>
      </c>
      <c r="U131" s="243">
        <f>U106</f>
        <v>5</v>
      </c>
      <c r="V131" s="304"/>
      <c r="W131" s="243">
        <f>W105</f>
        <v>19</v>
      </c>
      <c r="X131" s="243">
        <f>X106</f>
        <v>26</v>
      </c>
      <c r="Y131" s="304"/>
      <c r="Z131" s="243">
        <f>Z105</f>
        <v>17</v>
      </c>
      <c r="AA131" s="243">
        <f>AA106</f>
        <v>20</v>
      </c>
      <c r="AB131" s="244"/>
      <c r="AC131" s="246">
        <f>AC105</f>
        <v>645</v>
      </c>
      <c r="AD131" s="246">
        <f>AD105</f>
        <v>1590</v>
      </c>
      <c r="AE131" s="245">
        <f>AE106</f>
        <v>53</v>
      </c>
      <c r="AF131" s="247"/>
      <c r="AG131" s="244"/>
      <c r="AH131" s="248"/>
    </row>
    <row r="132" spans="1:248" ht="15.75" customHeight="1">
      <c r="A132" s="852"/>
      <c r="B132" s="238">
        <f>(AE132/AE109)*100</f>
        <v>4.166666666666666</v>
      </c>
      <c r="C132" s="239" t="s">
        <v>527</v>
      </c>
      <c r="D132" s="240"/>
      <c r="E132" s="249"/>
      <c r="F132" s="243"/>
      <c r="G132" s="304"/>
      <c r="H132" s="243"/>
      <c r="I132" s="243"/>
      <c r="J132" s="304"/>
      <c r="K132" s="243"/>
      <c r="L132" s="243"/>
      <c r="M132" s="304"/>
      <c r="N132" s="243"/>
      <c r="O132" s="243"/>
      <c r="P132" s="304"/>
      <c r="Q132" s="243"/>
      <c r="R132" s="243"/>
      <c r="S132" s="304"/>
      <c r="T132" s="243"/>
      <c r="U132" s="243"/>
      <c r="V132" s="304"/>
      <c r="W132" s="243"/>
      <c r="X132" s="243"/>
      <c r="Y132" s="304"/>
      <c r="Z132" s="243">
        <v>3</v>
      </c>
      <c r="AA132" s="243">
        <v>10</v>
      </c>
      <c r="AB132" s="244"/>
      <c r="AC132" s="245">
        <f>AA132</f>
        <v>10</v>
      </c>
      <c r="AD132" s="245">
        <f>AB132</f>
        <v>0</v>
      </c>
      <c r="AE132" s="245">
        <f>AC132</f>
        <v>10</v>
      </c>
      <c r="AF132" s="247"/>
      <c r="AG132" s="244"/>
      <c r="AH132" s="248"/>
      <c r="AI132" s="251"/>
      <c r="AJ132" s="251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1"/>
      <c r="AU132" s="251"/>
      <c r="AV132" s="251"/>
      <c r="AW132" s="251"/>
      <c r="AX132" s="251"/>
      <c r="AY132" s="251"/>
      <c r="AZ132" s="251"/>
      <c r="BA132" s="251"/>
      <c r="BB132" s="251"/>
      <c r="BC132" s="251"/>
      <c r="BD132" s="251"/>
      <c r="BE132" s="251"/>
      <c r="BF132" s="251"/>
      <c r="BG132" s="251"/>
      <c r="BH132" s="251"/>
      <c r="BI132" s="251"/>
      <c r="BJ132" s="251"/>
      <c r="BK132" s="251"/>
      <c r="BL132" s="251"/>
      <c r="BM132" s="251"/>
      <c r="BN132" s="251"/>
      <c r="BO132" s="251"/>
      <c r="BP132" s="251"/>
      <c r="BQ132" s="251"/>
      <c r="BR132" s="251"/>
      <c r="BS132" s="251"/>
      <c r="BT132" s="251"/>
      <c r="BU132" s="251"/>
      <c r="BV132" s="251"/>
      <c r="BW132" s="251"/>
      <c r="BX132" s="251"/>
      <c r="BY132" s="251"/>
      <c r="BZ132" s="251"/>
      <c r="CA132" s="251"/>
      <c r="CB132" s="251"/>
      <c r="CC132" s="251"/>
      <c r="CD132" s="251"/>
      <c r="CE132" s="251"/>
      <c r="CF132" s="251"/>
      <c r="CG132" s="251"/>
      <c r="CH132" s="251"/>
      <c r="CI132" s="251"/>
      <c r="CJ132" s="251"/>
      <c r="CK132" s="251"/>
      <c r="CL132" s="251"/>
      <c r="CM132" s="251"/>
      <c r="CN132" s="251"/>
      <c r="CO132" s="251"/>
      <c r="CP132" s="251"/>
      <c r="CQ132" s="251"/>
      <c r="CR132" s="251"/>
      <c r="CS132" s="251"/>
      <c r="CT132" s="251"/>
      <c r="CU132" s="251"/>
      <c r="CV132" s="251"/>
      <c r="CW132" s="251"/>
      <c r="CX132" s="251"/>
      <c r="CY132" s="251"/>
      <c r="CZ132" s="251"/>
      <c r="DA132" s="251"/>
      <c r="DB132" s="251"/>
      <c r="DC132" s="251"/>
      <c r="DD132" s="251"/>
      <c r="DE132" s="251"/>
      <c r="DF132" s="251"/>
      <c r="DG132" s="251"/>
      <c r="DH132" s="251"/>
      <c r="DI132" s="251"/>
      <c r="DJ132" s="251"/>
      <c r="DK132" s="251"/>
      <c r="DL132" s="251"/>
      <c r="DM132" s="251"/>
      <c r="DN132" s="251"/>
      <c r="DO132" s="251"/>
      <c r="DP132" s="251"/>
      <c r="DQ132" s="251"/>
      <c r="DR132" s="251"/>
      <c r="DS132" s="251"/>
      <c r="DT132" s="251"/>
      <c r="DU132" s="251"/>
      <c r="DV132" s="251"/>
      <c r="DW132" s="251"/>
      <c r="DX132" s="251"/>
      <c r="DY132" s="251"/>
      <c r="DZ132" s="251"/>
      <c r="EA132" s="251"/>
      <c r="EB132" s="251"/>
      <c r="EC132" s="251"/>
      <c r="ED132" s="251"/>
      <c r="EE132" s="251"/>
      <c r="EF132" s="251"/>
      <c r="EG132" s="251"/>
      <c r="EH132" s="251"/>
      <c r="EI132" s="251"/>
      <c r="EJ132" s="251"/>
      <c r="EK132" s="251"/>
      <c r="EL132" s="251"/>
      <c r="EM132" s="251"/>
      <c r="EN132" s="251"/>
      <c r="EO132" s="251"/>
      <c r="EP132" s="251"/>
      <c r="EQ132" s="251"/>
      <c r="ER132" s="251"/>
      <c r="ES132" s="251"/>
      <c r="ET132" s="251"/>
      <c r="EU132" s="251"/>
      <c r="EV132" s="251"/>
      <c r="EW132" s="251"/>
      <c r="EX132" s="251"/>
      <c r="EY132" s="251"/>
      <c r="EZ132" s="251"/>
      <c r="FA132" s="251"/>
      <c r="FB132" s="251"/>
      <c r="FC132" s="251"/>
      <c r="FD132" s="251"/>
      <c r="FE132" s="251"/>
      <c r="FF132" s="251"/>
      <c r="FG132" s="251"/>
      <c r="FH132" s="251"/>
      <c r="FI132" s="251"/>
      <c r="FJ132" s="251"/>
      <c r="FK132" s="251"/>
      <c r="FL132" s="251"/>
      <c r="FM132" s="251"/>
      <c r="FN132" s="251"/>
      <c r="FO132" s="251"/>
      <c r="FP132" s="251"/>
      <c r="FQ132" s="251"/>
      <c r="FR132" s="251"/>
      <c r="FS132" s="251"/>
      <c r="FT132" s="251"/>
      <c r="FU132" s="251"/>
      <c r="FV132" s="251"/>
      <c r="FW132" s="251"/>
      <c r="FX132" s="251"/>
      <c r="FY132" s="251"/>
      <c r="FZ132" s="251"/>
      <c r="GA132" s="251"/>
      <c r="GB132" s="251"/>
      <c r="GC132" s="251"/>
      <c r="GD132" s="251"/>
      <c r="GE132" s="251"/>
      <c r="GF132" s="251"/>
      <c r="GG132" s="251"/>
      <c r="GH132" s="251"/>
      <c r="GI132" s="251"/>
      <c r="GJ132" s="251"/>
      <c r="GK132" s="251"/>
      <c r="GL132" s="251"/>
      <c r="GM132" s="251"/>
      <c r="GN132" s="251"/>
      <c r="GO132" s="251"/>
      <c r="GP132" s="251"/>
      <c r="GQ132" s="251"/>
      <c r="GR132" s="251"/>
      <c r="GS132" s="251"/>
      <c r="GT132" s="251"/>
      <c r="GU132" s="251"/>
      <c r="GV132" s="251"/>
      <c r="GW132" s="251"/>
      <c r="GX132" s="251"/>
      <c r="GY132" s="251"/>
      <c r="GZ132" s="251"/>
      <c r="HA132" s="251"/>
      <c r="HB132" s="251"/>
      <c r="HC132" s="251"/>
      <c r="HD132" s="251"/>
      <c r="HE132" s="251"/>
      <c r="HF132" s="251"/>
      <c r="HG132" s="251"/>
      <c r="HH132" s="251"/>
      <c r="HI132" s="251"/>
      <c r="HJ132" s="251"/>
      <c r="HK132" s="251"/>
      <c r="HL132" s="251"/>
      <c r="HM132" s="251"/>
      <c r="HN132" s="251"/>
      <c r="HO132" s="251"/>
      <c r="HP132" s="251"/>
      <c r="HQ132" s="251"/>
      <c r="HR132" s="251"/>
      <c r="HS132" s="251"/>
      <c r="HT132" s="251"/>
      <c r="HU132" s="251"/>
      <c r="HV132" s="251"/>
      <c r="HW132" s="251"/>
      <c r="HX132" s="251"/>
      <c r="HY132" s="251"/>
      <c r="HZ132" s="251"/>
      <c r="IA132" s="251"/>
      <c r="IB132" s="251"/>
      <c r="IC132" s="251"/>
      <c r="ID132" s="251"/>
      <c r="IE132" s="251"/>
      <c r="IF132" s="251"/>
      <c r="IG132" s="251"/>
      <c r="IH132" s="251"/>
      <c r="II132" s="251"/>
      <c r="IJ132" s="251"/>
      <c r="IK132" s="251"/>
      <c r="IL132" s="251"/>
      <c r="IM132" s="251"/>
      <c r="IN132" s="251"/>
    </row>
    <row r="133" spans="1:248" s="251" customFormat="1" ht="15.75" customHeight="1">
      <c r="A133" s="852"/>
      <c r="B133" s="238">
        <f>(AE133/AE109)*100</f>
        <v>0</v>
      </c>
      <c r="C133" s="239" t="s">
        <v>29</v>
      </c>
      <c r="D133" s="240"/>
      <c r="E133" s="252">
        <f>E124</f>
        <v>0</v>
      </c>
      <c r="F133" s="253">
        <f>F124</f>
        <v>0</v>
      </c>
      <c r="G133" s="305"/>
      <c r="H133" s="253">
        <f>H124</f>
        <v>7</v>
      </c>
      <c r="I133" s="253">
        <f>I124</f>
        <v>0</v>
      </c>
      <c r="J133" s="305"/>
      <c r="K133" s="253">
        <f>K124</f>
        <v>6</v>
      </c>
      <c r="L133" s="253">
        <f>L124</f>
        <v>0</v>
      </c>
      <c r="M133" s="305"/>
      <c r="N133" s="253">
        <f>N124</f>
        <v>6</v>
      </c>
      <c r="O133" s="253">
        <f>O124</f>
        <v>0</v>
      </c>
      <c r="P133" s="305"/>
      <c r="Q133" s="253">
        <f>Q124</f>
        <v>6</v>
      </c>
      <c r="R133" s="253">
        <f>R124</f>
        <v>0</v>
      </c>
      <c r="S133" s="305"/>
      <c r="T133" s="253">
        <f>T124</f>
        <v>6</v>
      </c>
      <c r="U133" s="253">
        <f>U124</f>
        <v>0</v>
      </c>
      <c r="V133" s="305"/>
      <c r="W133" s="253">
        <f>W124</f>
        <v>6</v>
      </c>
      <c r="X133" s="253">
        <f>X124</f>
        <v>0</v>
      </c>
      <c r="Y133" s="305"/>
      <c r="Z133" s="253">
        <f>Z124</f>
        <v>6</v>
      </c>
      <c r="AA133" s="253">
        <f>AA124</f>
        <v>0</v>
      </c>
      <c r="AB133" s="254"/>
      <c r="AC133" s="255">
        <f>AC124</f>
        <v>883</v>
      </c>
      <c r="AD133" s="255">
        <f>AD124</f>
        <v>0</v>
      </c>
      <c r="AE133" s="255">
        <f>AE124</f>
        <v>0</v>
      </c>
      <c r="AF133" s="256"/>
      <c r="AG133" s="257"/>
      <c r="AH133" s="258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  <c r="GN133" s="54"/>
      <c r="GO133" s="54"/>
      <c r="GP133" s="54"/>
      <c r="GQ133" s="54"/>
      <c r="GR133" s="54"/>
      <c r="GS133" s="54"/>
      <c r="GT133" s="54"/>
      <c r="GU133" s="54"/>
      <c r="GV133" s="54"/>
      <c r="GW133" s="54"/>
      <c r="GX133" s="54"/>
      <c r="GY133" s="54"/>
      <c r="GZ133" s="54"/>
      <c r="HA133" s="54"/>
      <c r="HB133" s="54"/>
      <c r="HC133" s="54"/>
      <c r="HD133" s="54"/>
      <c r="HE133" s="54"/>
      <c r="HF133" s="54"/>
      <c r="HG133" s="54"/>
      <c r="HH133" s="54"/>
      <c r="HI133" s="54"/>
      <c r="HJ133" s="54"/>
      <c r="HK133" s="54"/>
      <c r="HL133" s="54"/>
      <c r="HM133" s="54"/>
      <c r="HN133" s="54"/>
      <c r="HO133" s="54"/>
      <c r="HP133" s="54"/>
      <c r="HQ133" s="54"/>
      <c r="HR133" s="54"/>
      <c r="HS133" s="54"/>
      <c r="HT133" s="54"/>
      <c r="HU133" s="54"/>
      <c r="HV133" s="54"/>
      <c r="HW133" s="54"/>
      <c r="HX133" s="54"/>
      <c r="HY133" s="54"/>
      <c r="HZ133" s="54"/>
      <c r="IA133" s="54"/>
      <c r="IB133" s="54"/>
      <c r="IC133" s="54"/>
      <c r="ID133" s="54"/>
      <c r="IE133" s="54"/>
      <c r="IF133" s="54"/>
      <c r="IG133" s="54"/>
      <c r="IH133" s="54"/>
      <c r="II133" s="54"/>
      <c r="IJ133" s="54"/>
      <c r="IK133" s="54"/>
      <c r="IL133" s="54"/>
      <c r="IM133" s="54"/>
      <c r="IN133" s="54"/>
    </row>
    <row r="134" spans="1:34" ht="15.75" customHeight="1" thickBot="1">
      <c r="A134" s="853"/>
      <c r="B134" s="259">
        <f>SUM(B126:B133)</f>
        <v>100</v>
      </c>
      <c r="C134" s="260" t="s">
        <v>405</v>
      </c>
      <c r="D134" s="261"/>
      <c r="E134" s="262">
        <f>SUM(E126:E133)</f>
        <v>35</v>
      </c>
      <c r="F134" s="263">
        <f>SUM(F126:F133)</f>
        <v>30</v>
      </c>
      <c r="G134" s="307"/>
      <c r="H134" s="263">
        <f>SUM(H126:H133)</f>
        <v>28</v>
      </c>
      <c r="I134" s="263">
        <f>SUM(I126:I133)</f>
        <v>28</v>
      </c>
      <c r="J134" s="307"/>
      <c r="K134" s="263">
        <f>SUM(K126:K133)</f>
        <v>27</v>
      </c>
      <c r="L134" s="263">
        <f>SUM(L126:L133)</f>
        <v>32</v>
      </c>
      <c r="M134" s="307"/>
      <c r="N134" s="263">
        <f>SUM(N126:N133)</f>
        <v>28</v>
      </c>
      <c r="O134" s="263">
        <f>SUM(O126:O133)</f>
        <v>30</v>
      </c>
      <c r="P134" s="307"/>
      <c r="Q134" s="263">
        <f>SUM(Q126:Q133)</f>
        <v>30</v>
      </c>
      <c r="R134" s="263">
        <f>SUM(R126:R133)</f>
        <v>30</v>
      </c>
      <c r="S134" s="307"/>
      <c r="T134" s="263">
        <f>SUM(T126:T133)</f>
        <v>28</v>
      </c>
      <c r="U134" s="263">
        <f>SUM(U126:U133)</f>
        <v>30</v>
      </c>
      <c r="V134" s="307"/>
      <c r="W134" s="263">
        <f>SUM(W126:W133)</f>
        <v>28</v>
      </c>
      <c r="X134" s="263">
        <f>SUM(X126:X133)</f>
        <v>30</v>
      </c>
      <c r="Y134" s="307"/>
      <c r="Z134" s="263">
        <f>SUM(Z126:Z133)</f>
        <v>26</v>
      </c>
      <c r="AA134" s="263">
        <f>SUM(AA126:AA133)</f>
        <v>30</v>
      </c>
      <c r="AB134" s="264"/>
      <c r="AC134" s="265">
        <f>SUM(AC126:AC133)</f>
        <v>3782</v>
      </c>
      <c r="AD134" s="265">
        <f>SUM(AD126:AD132)</f>
        <v>6780</v>
      </c>
      <c r="AE134" s="265">
        <f>SUM(AE126:AE132)</f>
        <v>240</v>
      </c>
      <c r="AF134" s="266"/>
      <c r="AG134" s="264"/>
      <c r="AH134" s="267"/>
    </row>
    <row r="135" spans="1:34" ht="15.75" customHeight="1" thickBot="1" thickTop="1">
      <c r="A135" s="268"/>
      <c r="B135" s="862" t="s">
        <v>207</v>
      </c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269"/>
      <c r="AE135" s="269"/>
      <c r="AF135" s="269"/>
      <c r="AG135" s="269"/>
      <c r="AH135" s="269"/>
    </row>
    <row r="136" spans="1:34" s="548" customFormat="1" ht="15.75" customHeight="1" thickBot="1">
      <c r="A136" s="268"/>
      <c r="B136" s="95"/>
      <c r="C136" s="99" t="s">
        <v>46</v>
      </c>
      <c r="D136" s="100"/>
      <c r="E136" s="856" t="s">
        <v>12</v>
      </c>
      <c r="F136" s="857"/>
      <c r="G136" s="858"/>
      <c r="H136" s="856" t="s">
        <v>13</v>
      </c>
      <c r="I136" s="857"/>
      <c r="J136" s="858"/>
      <c r="K136" s="856" t="s">
        <v>14</v>
      </c>
      <c r="L136" s="857"/>
      <c r="M136" s="858"/>
      <c r="N136" s="856" t="s">
        <v>15</v>
      </c>
      <c r="O136" s="857"/>
      <c r="P136" s="858"/>
      <c r="Q136" s="856" t="s">
        <v>16</v>
      </c>
      <c r="R136" s="857"/>
      <c r="S136" s="858"/>
      <c r="T136" s="856" t="s">
        <v>17</v>
      </c>
      <c r="U136" s="857"/>
      <c r="V136" s="858"/>
      <c r="W136" s="856" t="s">
        <v>18</v>
      </c>
      <c r="X136" s="857"/>
      <c r="Y136" s="858"/>
      <c r="Z136" s="856" t="s">
        <v>53</v>
      </c>
      <c r="AA136" s="857"/>
      <c r="AB136" s="858"/>
      <c r="AC136" s="96" t="s">
        <v>33</v>
      </c>
      <c r="AD136" s="270"/>
      <c r="AE136" s="270"/>
      <c r="AF136" s="270"/>
      <c r="AG136" s="270"/>
      <c r="AH136" s="270"/>
    </row>
    <row r="137" spans="1:34" s="548" customFormat="1" ht="15.75" customHeight="1">
      <c r="A137" s="268"/>
      <c r="B137" s="80"/>
      <c r="C137" s="78" t="s">
        <v>34</v>
      </c>
      <c r="D137" s="271"/>
      <c r="E137" s="199"/>
      <c r="F137" s="197"/>
      <c r="G137" s="272">
        <f>COUNTIF(G10:G104,"F")+COUNTIF(G10:G104,"F(Z)")</f>
        <v>1</v>
      </c>
      <c r="H137" s="199"/>
      <c r="I137" s="197"/>
      <c r="J137" s="272">
        <f>COUNTIF(J11:J104,"F")+COUNTIF(J11:J104,"F(Z)")</f>
        <v>3</v>
      </c>
      <c r="K137" s="199"/>
      <c r="L137" s="197"/>
      <c r="M137" s="272">
        <f>COUNTIF(M10:M104,"F")+COUNTIF(M10:M104,"F(Z)")</f>
        <v>4</v>
      </c>
      <c r="N137" s="199"/>
      <c r="O137" s="197"/>
      <c r="P137" s="272">
        <f>COUNTIF(P11:P104,"F")+COUNTIF(P11:P104,"F(Z)")</f>
        <v>4</v>
      </c>
      <c r="Q137" s="199"/>
      <c r="R137" s="197"/>
      <c r="S137" s="272">
        <f>COUNTIF(S10:S104,"F")+COUNTIF(S10:S104,"F(Z)")</f>
        <v>5</v>
      </c>
      <c r="T137" s="199"/>
      <c r="U137" s="197"/>
      <c r="V137" s="272">
        <f>COUNTIF(V10:V104,"F")+COUNTIF(V10:V104,"F(Z)")</f>
        <v>4</v>
      </c>
      <c r="W137" s="199"/>
      <c r="X137" s="197"/>
      <c r="Y137" s="272">
        <f>COUNTIF(Y10:Y104,"F")+COUNTIF(Y10:Y104,"F(Z)")</f>
        <v>3</v>
      </c>
      <c r="Z137" s="199"/>
      <c r="AA137" s="197"/>
      <c r="AB137" s="272">
        <f>COUNTIF(AB10:AB104,"F")+COUNTIF(AB10:AB104,"F(Z)")</f>
        <v>4</v>
      </c>
      <c r="AC137" s="116">
        <f aca="true" t="shared" si="14" ref="AC137:AC142">SUM(AB137,Y137,V137,S137,P137,M137,J137,G137)</f>
        <v>28</v>
      </c>
      <c r="AD137" s="270"/>
      <c r="AE137" s="270"/>
      <c r="AF137" s="270"/>
      <c r="AG137" s="270"/>
      <c r="AH137" s="270"/>
    </row>
    <row r="138" spans="1:34" s="548" customFormat="1" ht="15.75" customHeight="1">
      <c r="A138" s="268"/>
      <c r="B138" s="80"/>
      <c r="C138" s="78" t="s">
        <v>35</v>
      </c>
      <c r="D138" s="271"/>
      <c r="E138" s="273"/>
      <c r="F138" s="274"/>
      <c r="G138" s="272">
        <f>COUNTIF(G10:G104,"G")+COUNTIF(G10:G104,"G(Z)")</f>
        <v>2</v>
      </c>
      <c r="H138" s="273"/>
      <c r="I138" s="274"/>
      <c r="J138" s="272">
        <f>COUNTIF(J10:J123,"G")+COUNTIF(J10:J104,"G(Z)")</f>
        <v>3</v>
      </c>
      <c r="K138" s="273"/>
      <c r="L138" s="274"/>
      <c r="M138" s="272">
        <f>COUNTIF(M10:M123,"G")+COUNTIF(M10:M104,"G(Z)")</f>
        <v>1</v>
      </c>
      <c r="N138" s="273"/>
      <c r="O138" s="274"/>
      <c r="P138" s="272">
        <f>COUNTIF(P10:P123,"G")+COUNTIF(P10:P104,"G(Z)")</f>
        <v>3</v>
      </c>
      <c r="Q138" s="273"/>
      <c r="R138" s="274"/>
      <c r="S138" s="272">
        <f>COUNTIF(S10:S123,"G")+COUNTIF(S10:S104,"G(Z)")</f>
        <v>1</v>
      </c>
      <c r="T138" s="273"/>
      <c r="U138" s="274"/>
      <c r="V138" s="272">
        <f>COUNTIF(V10:V123,"G")+COUNTIF(V10:V104,"G(Z)")</f>
        <v>1</v>
      </c>
      <c r="W138" s="273"/>
      <c r="X138" s="274"/>
      <c r="Y138" s="272">
        <f>COUNTIF(Y10:Y123,"G")+COUNTIF(Y10:Y104,"G(Z)")</f>
        <v>1</v>
      </c>
      <c r="Z138" s="273"/>
      <c r="AA138" s="274"/>
      <c r="AB138" s="272">
        <f>COUNTIF(AB10:AB123,"G")+COUNTIF(AB10:AB104,"G(Z)")</f>
        <v>2</v>
      </c>
      <c r="AC138" s="116">
        <f t="shared" si="14"/>
        <v>14</v>
      </c>
      <c r="AD138" s="270"/>
      <c r="AE138" s="270"/>
      <c r="AF138" s="270"/>
      <c r="AG138" s="270"/>
      <c r="AH138" s="270"/>
    </row>
    <row r="139" spans="1:34" s="548" customFormat="1" ht="15.75" customHeight="1">
      <c r="A139" s="268"/>
      <c r="B139" s="80"/>
      <c r="C139" s="78" t="s">
        <v>195</v>
      </c>
      <c r="D139" s="271"/>
      <c r="E139" s="273"/>
      <c r="F139" s="274"/>
      <c r="G139" s="272">
        <f>COUNTIF(G11:G105,"B")+COUNTIF(G11:G105,"B(Z)")</f>
        <v>5</v>
      </c>
      <c r="H139" s="273"/>
      <c r="I139" s="274"/>
      <c r="J139" s="272">
        <f>COUNTIF(J11:J105,"B")+COUNTIF(J11:J105,"B(Z)")</f>
        <v>2</v>
      </c>
      <c r="K139" s="273"/>
      <c r="L139" s="274"/>
      <c r="M139" s="272">
        <f>COUNTIF(M11:M105,"B")+COUNTIF(M11:M105,"B(Z)")</f>
        <v>3</v>
      </c>
      <c r="N139" s="273"/>
      <c r="O139" s="274"/>
      <c r="P139" s="272">
        <f>COUNTIF(P11:P105,"B")+COUNTIF(P11:P105,"B(Z)")</f>
        <v>0</v>
      </c>
      <c r="Q139" s="273"/>
      <c r="R139" s="274"/>
      <c r="S139" s="272">
        <f>COUNTIF(S11:S105,"B")+COUNTIF(S11:S105,"B(Z)")</f>
        <v>0</v>
      </c>
      <c r="T139" s="273"/>
      <c r="U139" s="274"/>
      <c r="V139" s="272">
        <f>COUNTIF(V11:V105,"B")+COUNTIF(V11:V105,"B(Z)")</f>
        <v>0</v>
      </c>
      <c r="W139" s="273"/>
      <c r="X139" s="274"/>
      <c r="Y139" s="272">
        <f>COUNTIF(Y11:Y105,"B")+COUNTIF(Y11:Y105,"B(Z)")</f>
        <v>0</v>
      </c>
      <c r="Z139" s="273"/>
      <c r="AA139" s="274"/>
      <c r="AB139" s="272">
        <f>COUNTIF(AB11:AB105,"B")+COUNTIF(AB11:AB105,"B(Z)")</f>
        <v>0</v>
      </c>
      <c r="AC139" s="116">
        <f t="shared" si="14"/>
        <v>10</v>
      </c>
      <c r="AD139" s="270"/>
      <c r="AE139" s="270"/>
      <c r="AF139" s="270"/>
      <c r="AG139" s="270"/>
      <c r="AH139" s="270"/>
    </row>
    <row r="140" spans="1:34" s="548" customFormat="1" ht="15.75" customHeight="1">
      <c r="A140" s="268"/>
      <c r="B140" s="167"/>
      <c r="C140" s="275" t="s">
        <v>36</v>
      </c>
      <c r="D140" s="271"/>
      <c r="E140" s="273"/>
      <c r="F140" s="274"/>
      <c r="G140" s="276">
        <f>COUNTIF(G10:G104,"K")+COUNTIF(G10:G104,"K(Z)")</f>
        <v>2</v>
      </c>
      <c r="H140" s="273"/>
      <c r="I140" s="274"/>
      <c r="J140" s="276">
        <f>COUNTIF(J10:J104,"K")+COUNTIF(J10:J104,"K(Z)")</f>
        <v>5</v>
      </c>
      <c r="K140" s="273"/>
      <c r="L140" s="274"/>
      <c r="M140" s="276">
        <f>COUNTIF(M10:M104,"K")+COUNTIF(M10:M104,"K(Z)")</f>
        <v>5</v>
      </c>
      <c r="N140" s="273"/>
      <c r="O140" s="274"/>
      <c r="P140" s="276">
        <f>COUNTIF(P10:P104,"K")+COUNTIF(P10:P104,"K(Z)")</f>
        <v>5</v>
      </c>
      <c r="Q140" s="273"/>
      <c r="R140" s="274"/>
      <c r="S140" s="276">
        <f>COUNTIF(S10:S104,"K")+COUNTIF(S10:S104,"K(Z)")</f>
        <v>5</v>
      </c>
      <c r="T140" s="273"/>
      <c r="U140" s="274"/>
      <c r="V140" s="276">
        <f>COUNTIF(V10:V104,"K")+COUNTIF(V10:V104,"K(Z)")</f>
        <v>5</v>
      </c>
      <c r="W140" s="273"/>
      <c r="X140" s="274"/>
      <c r="Y140" s="276">
        <f>COUNTIF(Y10:Y104,"K")+COUNTIF(Y10:Y104,"K(Z)")</f>
        <v>5</v>
      </c>
      <c r="Z140" s="273"/>
      <c r="AA140" s="274"/>
      <c r="AB140" s="276">
        <f>COUNTIF(AB10:AB104,"K")+COUNTIF(AB10:AB104,"K(Z)")</f>
        <v>1</v>
      </c>
      <c r="AC140" s="116">
        <f t="shared" si="14"/>
        <v>33</v>
      </c>
      <c r="AD140" s="270"/>
      <c r="AE140" s="270"/>
      <c r="AF140" s="270"/>
      <c r="AG140" s="270"/>
      <c r="AH140" s="270"/>
    </row>
    <row r="141" spans="1:34" s="548" customFormat="1" ht="15.75" customHeight="1">
      <c r="A141" s="268"/>
      <c r="B141" s="167"/>
      <c r="C141" s="275" t="s">
        <v>37</v>
      </c>
      <c r="D141" s="271"/>
      <c r="E141" s="273"/>
      <c r="F141" s="274"/>
      <c r="G141" s="272">
        <f>COUNTIF(G10:G104,"S")</f>
        <v>0</v>
      </c>
      <c r="H141" s="273"/>
      <c r="I141" s="274"/>
      <c r="J141" s="272">
        <f>COUNTIF(J10:J104,"S")</f>
        <v>0</v>
      </c>
      <c r="K141" s="273"/>
      <c r="L141" s="274"/>
      <c r="M141" s="272">
        <f>COUNTIF(M10:M104,"S")</f>
        <v>0</v>
      </c>
      <c r="N141" s="273"/>
      <c r="O141" s="274"/>
      <c r="P141" s="272">
        <f>COUNTIF(P10:P104,"S")</f>
        <v>0</v>
      </c>
      <c r="Q141" s="273"/>
      <c r="R141" s="274"/>
      <c r="S141" s="272">
        <f>COUNTIF(S10:S104,"S")</f>
        <v>0</v>
      </c>
      <c r="T141" s="273"/>
      <c r="U141" s="274"/>
      <c r="V141" s="272">
        <f>COUNTIF(V10:V104,"S")</f>
        <v>0</v>
      </c>
      <c r="W141" s="273"/>
      <c r="X141" s="274"/>
      <c r="Y141" s="272">
        <f>COUNTIF(Y10:Y104,"S")</f>
        <v>0</v>
      </c>
      <c r="Z141" s="273"/>
      <c r="AA141" s="274"/>
      <c r="AB141" s="272">
        <f>COUNTIF(AB10:AB104,"S")</f>
        <v>0</v>
      </c>
      <c r="AC141" s="116">
        <f t="shared" si="14"/>
        <v>0</v>
      </c>
      <c r="AD141" s="270"/>
      <c r="AE141" s="270"/>
      <c r="AF141" s="270"/>
      <c r="AG141" s="270"/>
      <c r="AH141" s="270"/>
    </row>
    <row r="142" spans="1:34" s="548" customFormat="1" ht="15.75" customHeight="1" thickBot="1">
      <c r="A142" s="268"/>
      <c r="B142" s="277"/>
      <c r="C142" s="278" t="s">
        <v>203</v>
      </c>
      <c r="D142" s="279"/>
      <c r="E142" s="280"/>
      <c r="F142" s="281"/>
      <c r="G142" s="282">
        <f>SUM(G137:G141)</f>
        <v>10</v>
      </c>
      <c r="H142" s="280"/>
      <c r="I142" s="281"/>
      <c r="J142" s="282">
        <f>SUM(J137:J141)</f>
        <v>13</v>
      </c>
      <c r="K142" s="280"/>
      <c r="L142" s="281"/>
      <c r="M142" s="282">
        <f>SUM(M137:M141)</f>
        <v>13</v>
      </c>
      <c r="N142" s="280"/>
      <c r="O142" s="281"/>
      <c r="P142" s="282">
        <f>SUM(P137:P141)</f>
        <v>12</v>
      </c>
      <c r="Q142" s="280"/>
      <c r="R142" s="281"/>
      <c r="S142" s="282">
        <f>SUM(S137:S141)</f>
        <v>11</v>
      </c>
      <c r="T142" s="280"/>
      <c r="U142" s="281"/>
      <c r="V142" s="282">
        <f>SUM(V137:V141)</f>
        <v>10</v>
      </c>
      <c r="W142" s="280"/>
      <c r="X142" s="281"/>
      <c r="Y142" s="282">
        <f>SUM(Y137:Y141)</f>
        <v>9</v>
      </c>
      <c r="Z142" s="280"/>
      <c r="AA142" s="281"/>
      <c r="AB142" s="282">
        <f>SUM(AB137:AB141)</f>
        <v>7</v>
      </c>
      <c r="AC142" s="116">
        <f t="shared" si="14"/>
        <v>85</v>
      </c>
      <c r="AD142" s="270"/>
      <c r="AE142" s="270"/>
      <c r="AF142" s="270"/>
      <c r="AG142" s="270"/>
      <c r="AH142" s="270"/>
    </row>
    <row r="143" spans="1:34" s="557" customFormat="1" ht="15.75" customHeight="1" thickBot="1">
      <c r="A143" s="284"/>
      <c r="B143" s="312"/>
      <c r="C143" s="866" t="s">
        <v>38</v>
      </c>
      <c r="D143" s="867"/>
      <c r="E143" s="867"/>
      <c r="F143" s="867"/>
      <c r="G143" s="867"/>
      <c r="H143" s="867"/>
      <c r="I143" s="867"/>
      <c r="J143" s="867"/>
      <c r="K143" s="867"/>
      <c r="L143" s="867"/>
      <c r="M143" s="867"/>
      <c r="N143" s="867"/>
      <c r="O143" s="867"/>
      <c r="P143" s="867"/>
      <c r="Q143" s="867"/>
      <c r="R143" s="867"/>
      <c r="S143" s="867"/>
      <c r="T143" s="867"/>
      <c r="U143" s="867"/>
      <c r="V143" s="867"/>
      <c r="W143" s="867"/>
      <c r="X143" s="867"/>
      <c r="Y143" s="867"/>
      <c r="Z143" s="867"/>
      <c r="AA143" s="867"/>
      <c r="AB143" s="867"/>
      <c r="AC143" s="867"/>
      <c r="AD143" s="867"/>
      <c r="AE143" s="867"/>
      <c r="AF143" s="868"/>
      <c r="AG143" s="283"/>
      <c r="AH143" s="283"/>
    </row>
    <row r="144" spans="1:248" s="557" customFormat="1" ht="15.75" customHeight="1">
      <c r="A144" s="284"/>
      <c r="B144" s="285"/>
      <c r="C144" s="869" t="s">
        <v>377</v>
      </c>
      <c r="D144" s="870"/>
      <c r="E144" s="870"/>
      <c r="F144" s="870"/>
      <c r="G144" s="870"/>
      <c r="H144" s="870"/>
      <c r="I144" s="870"/>
      <c r="J144" s="870"/>
      <c r="K144" s="870"/>
      <c r="L144" s="870"/>
      <c r="M144" s="870"/>
      <c r="N144" s="870"/>
      <c r="O144" s="870"/>
      <c r="P144" s="870"/>
      <c r="Q144" s="870"/>
      <c r="R144" s="870"/>
      <c r="S144" s="870"/>
      <c r="T144" s="870"/>
      <c r="U144" s="870"/>
      <c r="V144" s="870"/>
      <c r="W144" s="870"/>
      <c r="X144" s="870"/>
      <c r="Y144" s="870"/>
      <c r="Z144" s="870"/>
      <c r="AA144" s="870"/>
      <c r="AB144" s="870"/>
      <c r="AC144" s="870"/>
      <c r="AD144" s="870"/>
      <c r="AE144" s="870"/>
      <c r="AF144" s="871"/>
      <c r="AG144" s="283"/>
      <c r="AH144" s="283"/>
      <c r="AI144" s="558"/>
      <c r="AJ144" s="558"/>
      <c r="AK144" s="558"/>
      <c r="AL144" s="558"/>
      <c r="AM144" s="558"/>
      <c r="AN144" s="558"/>
      <c r="AO144" s="558"/>
      <c r="AP144" s="558"/>
      <c r="AQ144" s="558"/>
      <c r="AR144" s="558"/>
      <c r="AS144" s="558"/>
      <c r="AT144" s="558"/>
      <c r="AU144" s="558"/>
      <c r="AV144" s="558"/>
      <c r="AW144" s="558"/>
      <c r="AX144" s="558"/>
      <c r="AY144" s="558"/>
      <c r="AZ144" s="558"/>
      <c r="BA144" s="558"/>
      <c r="BB144" s="558"/>
      <c r="BC144" s="558"/>
      <c r="BD144" s="558"/>
      <c r="BE144" s="558"/>
      <c r="BF144" s="558"/>
      <c r="BG144" s="558"/>
      <c r="BH144" s="558"/>
      <c r="BI144" s="558"/>
      <c r="BJ144" s="558"/>
      <c r="BK144" s="558"/>
      <c r="BL144" s="558"/>
      <c r="BM144" s="558"/>
      <c r="BN144" s="558"/>
      <c r="BO144" s="558"/>
      <c r="BP144" s="558"/>
      <c r="BQ144" s="558"/>
      <c r="BR144" s="558"/>
      <c r="BS144" s="558"/>
      <c r="BT144" s="558"/>
      <c r="BU144" s="558"/>
      <c r="BV144" s="558"/>
      <c r="BW144" s="558"/>
      <c r="BX144" s="558"/>
      <c r="BY144" s="558"/>
      <c r="BZ144" s="558"/>
      <c r="CA144" s="558"/>
      <c r="CB144" s="558"/>
      <c r="CC144" s="558"/>
      <c r="CD144" s="558"/>
      <c r="CE144" s="558"/>
      <c r="CF144" s="558"/>
      <c r="CG144" s="558"/>
      <c r="CH144" s="558"/>
      <c r="CI144" s="558"/>
      <c r="CJ144" s="558"/>
      <c r="CK144" s="558"/>
      <c r="CL144" s="558"/>
      <c r="CM144" s="558"/>
      <c r="CN144" s="558"/>
      <c r="CO144" s="558"/>
      <c r="CP144" s="558"/>
      <c r="CQ144" s="558"/>
      <c r="CR144" s="558"/>
      <c r="CS144" s="558"/>
      <c r="CT144" s="558"/>
      <c r="CU144" s="558"/>
      <c r="CV144" s="558"/>
      <c r="CW144" s="558"/>
      <c r="CX144" s="558"/>
      <c r="CY144" s="558"/>
      <c r="CZ144" s="558"/>
      <c r="DA144" s="558"/>
      <c r="DB144" s="558"/>
      <c r="DC144" s="558"/>
      <c r="DD144" s="558"/>
      <c r="DE144" s="558"/>
      <c r="DF144" s="558"/>
      <c r="DG144" s="558"/>
      <c r="DH144" s="558"/>
      <c r="DI144" s="558"/>
      <c r="DJ144" s="558"/>
      <c r="DK144" s="558"/>
      <c r="DL144" s="558"/>
      <c r="DM144" s="558"/>
      <c r="DN144" s="558"/>
      <c r="DO144" s="558"/>
      <c r="DP144" s="558"/>
      <c r="DQ144" s="558"/>
      <c r="DR144" s="558"/>
      <c r="DS144" s="558"/>
      <c r="DT144" s="558"/>
      <c r="DU144" s="558"/>
      <c r="DV144" s="558"/>
      <c r="DW144" s="558"/>
      <c r="DX144" s="558"/>
      <c r="DY144" s="558"/>
      <c r="DZ144" s="558"/>
      <c r="EA144" s="558"/>
      <c r="EB144" s="558"/>
      <c r="EC144" s="558"/>
      <c r="ED144" s="558"/>
      <c r="EE144" s="558"/>
      <c r="EF144" s="558"/>
      <c r="EG144" s="558"/>
      <c r="EH144" s="558"/>
      <c r="EI144" s="558"/>
      <c r="EJ144" s="558"/>
      <c r="EK144" s="558"/>
      <c r="EL144" s="558"/>
      <c r="EM144" s="558"/>
      <c r="EN144" s="558"/>
      <c r="EO144" s="558"/>
      <c r="EP144" s="558"/>
      <c r="EQ144" s="558"/>
      <c r="ER144" s="558"/>
      <c r="ES144" s="558"/>
      <c r="ET144" s="558"/>
      <c r="EU144" s="558"/>
      <c r="EV144" s="558"/>
      <c r="EW144" s="558"/>
      <c r="EX144" s="558"/>
      <c r="EY144" s="558"/>
      <c r="EZ144" s="558"/>
      <c r="FA144" s="558"/>
      <c r="FB144" s="558"/>
      <c r="FC144" s="558"/>
      <c r="FD144" s="558"/>
      <c r="FE144" s="558"/>
      <c r="FF144" s="558"/>
      <c r="FG144" s="558"/>
      <c r="FH144" s="558"/>
      <c r="FI144" s="558"/>
      <c r="FJ144" s="558"/>
      <c r="FK144" s="558"/>
      <c r="FL144" s="558"/>
      <c r="FM144" s="558"/>
      <c r="FN144" s="558"/>
      <c r="FO144" s="558"/>
      <c r="FP144" s="558"/>
      <c r="FQ144" s="558"/>
      <c r="FR144" s="558"/>
      <c r="FS144" s="558"/>
      <c r="FT144" s="558"/>
      <c r="FU144" s="558"/>
      <c r="FV144" s="558"/>
      <c r="FW144" s="558"/>
      <c r="FX144" s="558"/>
      <c r="FY144" s="558"/>
      <c r="FZ144" s="558"/>
      <c r="GA144" s="558"/>
      <c r="GB144" s="558"/>
      <c r="GC144" s="558"/>
      <c r="GD144" s="558"/>
      <c r="GE144" s="558"/>
      <c r="GF144" s="558"/>
      <c r="GG144" s="558"/>
      <c r="GH144" s="558"/>
      <c r="GI144" s="558"/>
      <c r="GJ144" s="558"/>
      <c r="GK144" s="558"/>
      <c r="GL144" s="558"/>
      <c r="GM144" s="558"/>
      <c r="GN144" s="558"/>
      <c r="GO144" s="558"/>
      <c r="GP144" s="558"/>
      <c r="GQ144" s="558"/>
      <c r="GR144" s="558"/>
      <c r="GS144" s="558"/>
      <c r="GT144" s="558"/>
      <c r="GU144" s="558"/>
      <c r="GV144" s="558"/>
      <c r="GW144" s="558"/>
      <c r="GX144" s="558"/>
      <c r="GY144" s="558"/>
      <c r="GZ144" s="558"/>
      <c r="HA144" s="558"/>
      <c r="HB144" s="558"/>
      <c r="HC144" s="558"/>
      <c r="HD144" s="558"/>
      <c r="HE144" s="558"/>
      <c r="HF144" s="558"/>
      <c r="HG144" s="558"/>
      <c r="HH144" s="558"/>
      <c r="HI144" s="558"/>
      <c r="HJ144" s="558"/>
      <c r="HK144" s="558"/>
      <c r="HL144" s="558"/>
      <c r="HM144" s="558"/>
      <c r="HN144" s="558"/>
      <c r="HO144" s="558"/>
      <c r="HP144" s="558"/>
      <c r="HQ144" s="558"/>
      <c r="HR144" s="558"/>
      <c r="HS144" s="558"/>
      <c r="HT144" s="558"/>
      <c r="HU144" s="558"/>
      <c r="HV144" s="558"/>
      <c r="HW144" s="558"/>
      <c r="HX144" s="558"/>
      <c r="HY144" s="558"/>
      <c r="HZ144" s="558"/>
      <c r="IA144" s="558"/>
      <c r="IB144" s="558"/>
      <c r="IC144" s="558"/>
      <c r="ID144" s="558"/>
      <c r="IE144" s="558"/>
      <c r="IF144" s="558"/>
      <c r="IG144" s="558"/>
      <c r="IH144" s="558"/>
      <c r="II144" s="558"/>
      <c r="IJ144" s="558"/>
      <c r="IK144" s="558"/>
      <c r="IL144" s="558"/>
      <c r="IM144" s="558"/>
      <c r="IN144" s="558"/>
    </row>
    <row r="145" spans="1:34" s="558" customFormat="1" ht="15.75" customHeight="1">
      <c r="A145" s="284"/>
      <c r="B145" s="285"/>
      <c r="C145" s="836" t="s">
        <v>210</v>
      </c>
      <c r="D145" s="837"/>
      <c r="E145" s="837"/>
      <c r="F145" s="837"/>
      <c r="G145" s="837"/>
      <c r="H145" s="837"/>
      <c r="I145" s="837"/>
      <c r="J145" s="837"/>
      <c r="K145" s="837"/>
      <c r="L145" s="837"/>
      <c r="M145" s="837"/>
      <c r="N145" s="837"/>
      <c r="O145" s="837"/>
      <c r="P145" s="837"/>
      <c r="Q145" s="837"/>
      <c r="R145" s="837"/>
      <c r="S145" s="837"/>
      <c r="T145" s="837"/>
      <c r="U145" s="837"/>
      <c r="V145" s="837"/>
      <c r="W145" s="837"/>
      <c r="X145" s="837"/>
      <c r="Y145" s="837"/>
      <c r="Z145" s="837"/>
      <c r="AA145" s="837"/>
      <c r="AB145" s="837"/>
      <c r="AC145" s="837"/>
      <c r="AD145" s="837"/>
      <c r="AE145" s="837"/>
      <c r="AF145" s="838"/>
      <c r="AG145" s="283"/>
      <c r="AH145" s="283"/>
    </row>
    <row r="146" spans="1:248" s="558" customFormat="1" ht="30.75" customHeight="1" thickBot="1">
      <c r="A146" s="286"/>
      <c r="B146" s="287"/>
      <c r="C146" s="863" t="s">
        <v>209</v>
      </c>
      <c r="D146" s="864"/>
      <c r="E146" s="864"/>
      <c r="F146" s="864"/>
      <c r="G146" s="864"/>
      <c r="H146" s="864"/>
      <c r="I146" s="864"/>
      <c r="J146" s="864"/>
      <c r="K146" s="864"/>
      <c r="L146" s="864"/>
      <c r="M146" s="864"/>
      <c r="N146" s="864"/>
      <c r="O146" s="864"/>
      <c r="P146" s="864"/>
      <c r="Q146" s="864"/>
      <c r="R146" s="864"/>
      <c r="S146" s="864"/>
      <c r="T146" s="864"/>
      <c r="U146" s="864"/>
      <c r="V146" s="864"/>
      <c r="W146" s="864"/>
      <c r="X146" s="864"/>
      <c r="Y146" s="864"/>
      <c r="Z146" s="864"/>
      <c r="AA146" s="864"/>
      <c r="AB146" s="864"/>
      <c r="AC146" s="864"/>
      <c r="AD146" s="864"/>
      <c r="AE146" s="864"/>
      <c r="AF146" s="865"/>
      <c r="AG146" s="283"/>
      <c r="AH146" s="283"/>
      <c r="AI146" s="559"/>
      <c r="AJ146" s="559"/>
      <c r="AK146" s="559"/>
      <c r="AL146" s="559"/>
      <c r="AM146" s="559"/>
      <c r="AN146" s="559"/>
      <c r="AO146" s="559"/>
      <c r="AP146" s="559"/>
      <c r="AQ146" s="559"/>
      <c r="AR146" s="559"/>
      <c r="AS146" s="559"/>
      <c r="AT146" s="559"/>
      <c r="AU146" s="559"/>
      <c r="AV146" s="559"/>
      <c r="AW146" s="559"/>
      <c r="AX146" s="559"/>
      <c r="AY146" s="559"/>
      <c r="AZ146" s="559"/>
      <c r="BA146" s="559"/>
      <c r="BB146" s="559"/>
      <c r="BC146" s="559"/>
      <c r="BD146" s="559"/>
      <c r="BE146" s="559"/>
      <c r="BF146" s="559"/>
      <c r="BG146" s="559"/>
      <c r="BH146" s="559"/>
      <c r="BI146" s="559"/>
      <c r="BJ146" s="559"/>
      <c r="BK146" s="559"/>
      <c r="BL146" s="559"/>
      <c r="BM146" s="559"/>
      <c r="BN146" s="559"/>
      <c r="BO146" s="559"/>
      <c r="BP146" s="559"/>
      <c r="BQ146" s="559"/>
      <c r="BR146" s="559"/>
      <c r="BS146" s="559"/>
      <c r="BT146" s="559"/>
      <c r="BU146" s="559"/>
      <c r="BV146" s="559"/>
      <c r="BW146" s="559"/>
      <c r="BX146" s="559"/>
      <c r="BY146" s="559"/>
      <c r="BZ146" s="559"/>
      <c r="CA146" s="559"/>
      <c r="CB146" s="559"/>
      <c r="CC146" s="559"/>
      <c r="CD146" s="559"/>
      <c r="CE146" s="559"/>
      <c r="CF146" s="559"/>
      <c r="CG146" s="559"/>
      <c r="CH146" s="559"/>
      <c r="CI146" s="559"/>
      <c r="CJ146" s="559"/>
      <c r="CK146" s="559"/>
      <c r="CL146" s="559"/>
      <c r="CM146" s="559"/>
      <c r="CN146" s="559"/>
      <c r="CO146" s="559"/>
      <c r="CP146" s="559"/>
      <c r="CQ146" s="559"/>
      <c r="CR146" s="559"/>
      <c r="CS146" s="559"/>
      <c r="CT146" s="559"/>
      <c r="CU146" s="559"/>
      <c r="CV146" s="559"/>
      <c r="CW146" s="559"/>
      <c r="CX146" s="559"/>
      <c r="CY146" s="559"/>
      <c r="CZ146" s="559"/>
      <c r="DA146" s="559"/>
      <c r="DB146" s="559"/>
      <c r="DC146" s="559"/>
      <c r="DD146" s="559"/>
      <c r="DE146" s="559"/>
      <c r="DF146" s="559"/>
      <c r="DG146" s="559"/>
      <c r="DH146" s="559"/>
      <c r="DI146" s="559"/>
      <c r="DJ146" s="559"/>
      <c r="DK146" s="559"/>
      <c r="DL146" s="559"/>
      <c r="DM146" s="559"/>
      <c r="DN146" s="559"/>
      <c r="DO146" s="559"/>
      <c r="DP146" s="559"/>
      <c r="DQ146" s="559"/>
      <c r="DR146" s="559"/>
      <c r="DS146" s="559"/>
      <c r="DT146" s="559"/>
      <c r="DU146" s="559"/>
      <c r="DV146" s="559"/>
      <c r="DW146" s="559"/>
      <c r="DX146" s="559"/>
      <c r="DY146" s="559"/>
      <c r="DZ146" s="559"/>
      <c r="EA146" s="559"/>
      <c r="EB146" s="559"/>
      <c r="EC146" s="559"/>
      <c r="ED146" s="559"/>
      <c r="EE146" s="559"/>
      <c r="EF146" s="559"/>
      <c r="EG146" s="559"/>
      <c r="EH146" s="559"/>
      <c r="EI146" s="559"/>
      <c r="EJ146" s="559"/>
      <c r="EK146" s="559"/>
      <c r="EL146" s="559"/>
      <c r="EM146" s="559"/>
      <c r="EN146" s="559"/>
      <c r="EO146" s="559"/>
      <c r="EP146" s="559"/>
      <c r="EQ146" s="559"/>
      <c r="ER146" s="559"/>
      <c r="ES146" s="559"/>
      <c r="ET146" s="559"/>
      <c r="EU146" s="559"/>
      <c r="EV146" s="559"/>
      <c r="EW146" s="559"/>
      <c r="EX146" s="559"/>
      <c r="EY146" s="559"/>
      <c r="EZ146" s="559"/>
      <c r="FA146" s="559"/>
      <c r="FB146" s="559"/>
      <c r="FC146" s="559"/>
      <c r="FD146" s="559"/>
      <c r="FE146" s="559"/>
      <c r="FF146" s="559"/>
      <c r="FG146" s="559"/>
      <c r="FH146" s="559"/>
      <c r="FI146" s="559"/>
      <c r="FJ146" s="559"/>
      <c r="FK146" s="559"/>
      <c r="FL146" s="559"/>
      <c r="FM146" s="559"/>
      <c r="FN146" s="559"/>
      <c r="FO146" s="559"/>
      <c r="FP146" s="559"/>
      <c r="FQ146" s="559"/>
      <c r="FR146" s="559"/>
      <c r="FS146" s="559"/>
      <c r="FT146" s="559"/>
      <c r="FU146" s="559"/>
      <c r="FV146" s="559"/>
      <c r="FW146" s="559"/>
      <c r="FX146" s="559"/>
      <c r="FY146" s="559"/>
      <c r="FZ146" s="559"/>
      <c r="GA146" s="559"/>
      <c r="GB146" s="559"/>
      <c r="GC146" s="559"/>
      <c r="GD146" s="559"/>
      <c r="GE146" s="559"/>
      <c r="GF146" s="559"/>
      <c r="GG146" s="559"/>
      <c r="GH146" s="559"/>
      <c r="GI146" s="559"/>
      <c r="GJ146" s="559"/>
      <c r="GK146" s="559"/>
      <c r="GL146" s="559"/>
      <c r="GM146" s="559"/>
      <c r="GN146" s="559"/>
      <c r="GO146" s="559"/>
      <c r="GP146" s="559"/>
      <c r="GQ146" s="559"/>
      <c r="GR146" s="559"/>
      <c r="GS146" s="559"/>
      <c r="GT146" s="559"/>
      <c r="GU146" s="559"/>
      <c r="GV146" s="559"/>
      <c r="GW146" s="559"/>
      <c r="GX146" s="559"/>
      <c r="GY146" s="559"/>
      <c r="GZ146" s="559"/>
      <c r="HA146" s="559"/>
      <c r="HB146" s="559"/>
      <c r="HC146" s="559"/>
      <c r="HD146" s="559"/>
      <c r="HE146" s="559"/>
      <c r="HF146" s="559"/>
      <c r="HG146" s="559"/>
      <c r="HH146" s="559"/>
      <c r="HI146" s="559"/>
      <c r="HJ146" s="559"/>
      <c r="HK146" s="559"/>
      <c r="HL146" s="559"/>
      <c r="HM146" s="559"/>
      <c r="HN146" s="559"/>
      <c r="HO146" s="559"/>
      <c r="HP146" s="559"/>
      <c r="HQ146" s="559"/>
      <c r="HR146" s="559"/>
      <c r="HS146" s="559"/>
      <c r="HT146" s="559"/>
      <c r="HU146" s="559"/>
      <c r="HV146" s="559"/>
      <c r="HW146" s="559"/>
      <c r="HX146" s="559"/>
      <c r="HY146" s="559"/>
      <c r="HZ146" s="559"/>
      <c r="IA146" s="559"/>
      <c r="IB146" s="559"/>
      <c r="IC146" s="559"/>
      <c r="ID146" s="559"/>
      <c r="IE146" s="559"/>
      <c r="IF146" s="559"/>
      <c r="IG146" s="559"/>
      <c r="IH146" s="559"/>
      <c r="II146" s="559"/>
      <c r="IJ146" s="559"/>
      <c r="IK146" s="559"/>
      <c r="IL146" s="559"/>
      <c r="IM146" s="559"/>
      <c r="IN146" s="559"/>
    </row>
    <row r="147" spans="1:34" s="288" customFormat="1" ht="15.75" customHeight="1">
      <c r="A147" s="872" t="s">
        <v>39</v>
      </c>
      <c r="B147" s="873"/>
      <c r="C147" s="873"/>
      <c r="D147" s="873"/>
      <c r="E147" s="873"/>
      <c r="F147" s="873"/>
      <c r="G147" s="873"/>
      <c r="H147" s="873"/>
      <c r="I147" s="873"/>
      <c r="J147" s="873"/>
      <c r="K147" s="873"/>
      <c r="L147" s="873"/>
      <c r="M147" s="873"/>
      <c r="N147" s="873"/>
      <c r="O147" s="873"/>
      <c r="P147" s="873"/>
      <c r="Q147" s="873"/>
      <c r="R147" s="873"/>
      <c r="S147" s="873"/>
      <c r="T147" s="873"/>
      <c r="U147" s="873"/>
      <c r="V147" s="873"/>
      <c r="W147" s="873"/>
      <c r="X147" s="873"/>
      <c r="Y147" s="873"/>
      <c r="Z147" s="873"/>
      <c r="AA147" s="873"/>
      <c r="AB147" s="874"/>
      <c r="AC147" s="289"/>
      <c r="AD147" s="289"/>
      <c r="AE147" s="289"/>
      <c r="AF147" s="289"/>
      <c r="AG147" s="290"/>
      <c r="AH147" s="290"/>
    </row>
    <row r="148" spans="1:34" s="559" customFormat="1" ht="15.75" customHeight="1">
      <c r="A148" s="875" t="s">
        <v>40</v>
      </c>
      <c r="B148" s="880" t="s">
        <v>41</v>
      </c>
      <c r="C148" s="877" t="s">
        <v>42</v>
      </c>
      <c r="D148" s="686"/>
      <c r="E148" s="834" t="s">
        <v>4</v>
      </c>
      <c r="F148" s="834"/>
      <c r="G148" s="834"/>
      <c r="H148" s="834"/>
      <c r="I148" s="834"/>
      <c r="J148" s="834"/>
      <c r="K148" s="834"/>
      <c r="L148" s="834"/>
      <c r="M148" s="834"/>
      <c r="N148" s="834"/>
      <c r="O148" s="834"/>
      <c r="P148" s="834"/>
      <c r="Q148" s="834"/>
      <c r="R148" s="834"/>
      <c r="S148" s="834"/>
      <c r="T148" s="834"/>
      <c r="U148" s="834"/>
      <c r="V148" s="834"/>
      <c r="W148" s="834"/>
      <c r="X148" s="834"/>
      <c r="Y148" s="834"/>
      <c r="Z148" s="834"/>
      <c r="AA148" s="834"/>
      <c r="AB148" s="835"/>
      <c r="AC148" s="292"/>
      <c r="AD148" s="293"/>
      <c r="AE148" s="294"/>
      <c r="AF148" s="270"/>
      <c r="AG148" s="270"/>
      <c r="AH148" s="270"/>
    </row>
    <row r="149" spans="1:34" s="559" customFormat="1" ht="15.75" customHeight="1" thickBot="1">
      <c r="A149" s="876"/>
      <c r="B149" s="881"/>
      <c r="C149" s="878"/>
      <c r="D149" s="687"/>
      <c r="E149" s="842" t="s">
        <v>12</v>
      </c>
      <c r="F149" s="842"/>
      <c r="G149" s="843"/>
      <c r="H149" s="844" t="s">
        <v>13</v>
      </c>
      <c r="I149" s="842"/>
      <c r="J149" s="843"/>
      <c r="K149" s="844" t="s">
        <v>14</v>
      </c>
      <c r="L149" s="842"/>
      <c r="M149" s="843"/>
      <c r="N149" s="844" t="s">
        <v>15</v>
      </c>
      <c r="O149" s="842"/>
      <c r="P149" s="843"/>
      <c r="Q149" s="844" t="s">
        <v>16</v>
      </c>
      <c r="R149" s="842"/>
      <c r="S149" s="843"/>
      <c r="T149" s="844" t="s">
        <v>17</v>
      </c>
      <c r="U149" s="842"/>
      <c r="V149" s="843"/>
      <c r="W149" s="844" t="s">
        <v>18</v>
      </c>
      <c r="X149" s="842"/>
      <c r="Y149" s="843"/>
      <c r="Z149" s="844" t="s">
        <v>53</v>
      </c>
      <c r="AA149" s="842"/>
      <c r="AB149" s="879"/>
      <c r="AC149" s="292"/>
      <c r="AD149" s="293"/>
      <c r="AE149" s="294"/>
      <c r="AF149" s="270"/>
      <c r="AG149" s="270"/>
      <c r="AH149" s="270"/>
    </row>
    <row r="150" spans="1:34" s="559" customFormat="1" ht="15.75" customHeight="1">
      <c r="A150" s="681" t="s">
        <v>295</v>
      </c>
      <c r="B150" s="684" t="s">
        <v>11</v>
      </c>
      <c r="C150" s="726" t="s">
        <v>204</v>
      </c>
      <c r="D150" s="688" t="s">
        <v>217</v>
      </c>
      <c r="E150" s="760"/>
      <c r="F150" s="44"/>
      <c r="G150" s="44"/>
      <c r="H150" s="44"/>
      <c r="I150" s="44"/>
      <c r="J150" s="44"/>
      <c r="K150" s="679"/>
      <c r="L150" s="679"/>
      <c r="M150" s="679"/>
      <c r="N150" s="42"/>
      <c r="O150" s="42"/>
      <c r="P150" s="42"/>
      <c r="Q150" s="678">
        <v>1</v>
      </c>
      <c r="R150" s="678">
        <v>2</v>
      </c>
      <c r="S150" s="678" t="s">
        <v>48</v>
      </c>
      <c r="T150" s="678"/>
      <c r="U150" s="678"/>
      <c r="V150" s="678"/>
      <c r="W150" s="678"/>
      <c r="X150" s="678"/>
      <c r="Y150" s="678"/>
      <c r="Z150" s="678"/>
      <c r="AA150" s="678"/>
      <c r="AB150" s="680"/>
      <c r="AC150" s="297">
        <v>15</v>
      </c>
      <c r="AD150" s="86">
        <f>AE150*30</f>
        <v>60</v>
      </c>
      <c r="AE150" s="298">
        <f>I150+L150+O150+R150+U150+X150+AA150</f>
        <v>2</v>
      </c>
      <c r="AF150" s="270"/>
      <c r="AG150" s="270"/>
      <c r="AH150" s="270"/>
    </row>
    <row r="151" spans="1:34" s="559" customFormat="1" ht="15.75" customHeight="1">
      <c r="A151" s="682" t="s">
        <v>296</v>
      </c>
      <c r="B151" s="19" t="s">
        <v>11</v>
      </c>
      <c r="C151" s="712" t="s">
        <v>143</v>
      </c>
      <c r="D151" s="153" t="s">
        <v>417</v>
      </c>
      <c r="E151" s="7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">
        <v>1</v>
      </c>
      <c r="R151" s="5">
        <v>2</v>
      </c>
      <c r="S151" s="5" t="s">
        <v>48</v>
      </c>
      <c r="T151" s="560"/>
      <c r="U151" s="560"/>
      <c r="V151" s="560"/>
      <c r="W151" s="5"/>
      <c r="X151" s="5"/>
      <c r="Y151" s="5"/>
      <c r="Z151" s="5"/>
      <c r="AA151" s="5"/>
      <c r="AB151" s="175"/>
      <c r="AC151" s="297">
        <v>15</v>
      </c>
      <c r="AD151" s="86">
        <f aca="true" t="shared" si="15" ref="AD151:AD165">AE151*30</f>
        <v>60</v>
      </c>
      <c r="AE151" s="298">
        <f aca="true" t="shared" si="16" ref="AE151:AE165">I151+L151+O151+R151+U151+X151+AA151</f>
        <v>2</v>
      </c>
      <c r="AF151" s="270"/>
      <c r="AG151" s="270"/>
      <c r="AH151" s="270"/>
    </row>
    <row r="152" spans="1:34" s="559" customFormat="1" ht="15.75" customHeight="1">
      <c r="A152" s="710" t="s">
        <v>409</v>
      </c>
      <c r="B152" s="711" t="s">
        <v>11</v>
      </c>
      <c r="C152" s="712" t="s">
        <v>408</v>
      </c>
      <c r="D152" s="713" t="s">
        <v>410</v>
      </c>
      <c r="E152" s="761"/>
      <c r="F152" s="714"/>
      <c r="G152" s="714"/>
      <c r="H152" s="714"/>
      <c r="I152" s="714"/>
      <c r="J152" s="714"/>
      <c r="K152" s="714"/>
      <c r="L152" s="714"/>
      <c r="M152" s="714"/>
      <c r="N152" s="714"/>
      <c r="O152" s="714"/>
      <c r="P152" s="714"/>
      <c r="Q152" s="715">
        <v>1</v>
      </c>
      <c r="R152" s="715">
        <v>2</v>
      </c>
      <c r="S152" s="715" t="s">
        <v>48</v>
      </c>
      <c r="T152" s="716"/>
      <c r="U152" s="716"/>
      <c r="V152" s="716"/>
      <c r="W152" s="715"/>
      <c r="X152" s="715"/>
      <c r="Y152" s="715"/>
      <c r="Z152" s="715"/>
      <c r="AA152" s="715"/>
      <c r="AB152" s="717"/>
      <c r="AC152" s="297">
        <v>15</v>
      </c>
      <c r="AD152" s="86">
        <f>AE152*30</f>
        <v>60</v>
      </c>
      <c r="AE152" s="719">
        <f>I152+L152+O152+R152+U152+X152+AA152</f>
        <v>2</v>
      </c>
      <c r="AF152" s="270"/>
      <c r="AG152" s="270"/>
      <c r="AH152" s="270"/>
    </row>
    <row r="153" spans="1:34" s="559" customFormat="1" ht="15.75" customHeight="1">
      <c r="A153" s="682" t="s">
        <v>297</v>
      </c>
      <c r="B153" s="19" t="s">
        <v>11</v>
      </c>
      <c r="C153" s="712" t="s">
        <v>230</v>
      </c>
      <c r="D153" s="689" t="s">
        <v>422</v>
      </c>
      <c r="E153" s="12"/>
      <c r="F153" s="47"/>
      <c r="G153" s="47"/>
      <c r="H153" s="47"/>
      <c r="I153" s="47"/>
      <c r="J153" s="47"/>
      <c r="K153" s="560"/>
      <c r="L153" s="560"/>
      <c r="M153" s="560"/>
      <c r="N153" s="51"/>
      <c r="O153" s="51"/>
      <c r="P153" s="51"/>
      <c r="Q153" s="5"/>
      <c r="R153" s="5"/>
      <c r="S153" s="5"/>
      <c r="T153" s="5">
        <v>1</v>
      </c>
      <c r="U153" s="5">
        <v>2</v>
      </c>
      <c r="V153" s="5" t="s">
        <v>48</v>
      </c>
      <c r="W153" s="5"/>
      <c r="X153" s="5"/>
      <c r="Y153" s="5"/>
      <c r="Z153" s="5"/>
      <c r="AA153" s="5"/>
      <c r="AB153" s="175"/>
      <c r="AC153" s="297">
        <v>15</v>
      </c>
      <c r="AD153" s="86">
        <f t="shared" si="15"/>
        <v>60</v>
      </c>
      <c r="AE153" s="298">
        <f t="shared" si="16"/>
        <v>2</v>
      </c>
      <c r="AF153" s="270"/>
      <c r="AG153" s="270"/>
      <c r="AH153" s="270"/>
    </row>
    <row r="154" spans="1:34" s="559" customFormat="1" ht="15.75" customHeight="1">
      <c r="A154" s="682" t="s">
        <v>386</v>
      </c>
      <c r="B154" s="19" t="s">
        <v>11</v>
      </c>
      <c r="C154" s="712" t="s">
        <v>426</v>
      </c>
      <c r="D154" s="176" t="s">
        <v>415</v>
      </c>
      <c r="E154" s="12"/>
      <c r="F154" s="47"/>
      <c r="G154" s="47"/>
      <c r="H154" s="47"/>
      <c r="I154" s="47"/>
      <c r="J154" s="47"/>
      <c r="K154" s="560"/>
      <c r="L154" s="560"/>
      <c r="M154" s="560"/>
      <c r="N154" s="51"/>
      <c r="O154" s="51"/>
      <c r="P154" s="51"/>
      <c r="Q154" s="560"/>
      <c r="R154" s="560"/>
      <c r="S154" s="560"/>
      <c r="T154" s="5">
        <v>1</v>
      </c>
      <c r="U154" s="5">
        <v>2</v>
      </c>
      <c r="V154" s="5" t="s">
        <v>48</v>
      </c>
      <c r="W154" s="5"/>
      <c r="X154" s="5"/>
      <c r="Y154" s="5"/>
      <c r="Z154" s="5"/>
      <c r="AA154" s="5"/>
      <c r="AB154" s="175"/>
      <c r="AC154" s="297">
        <v>15</v>
      </c>
      <c r="AD154" s="86">
        <f t="shared" si="15"/>
        <v>60</v>
      </c>
      <c r="AE154" s="298">
        <f t="shared" si="16"/>
        <v>2</v>
      </c>
      <c r="AF154" s="270"/>
      <c r="AG154" s="270"/>
      <c r="AH154" s="270"/>
    </row>
    <row r="155" spans="1:34" s="559" customFormat="1" ht="15.75" customHeight="1">
      <c r="A155" s="682" t="s">
        <v>298</v>
      </c>
      <c r="B155" s="19" t="s">
        <v>11</v>
      </c>
      <c r="C155" s="712" t="s">
        <v>144</v>
      </c>
      <c r="D155" s="153" t="s">
        <v>422</v>
      </c>
      <c r="E155" s="12"/>
      <c r="F155" s="47"/>
      <c r="G155" s="47"/>
      <c r="H155" s="47"/>
      <c r="I155" s="47"/>
      <c r="J155" s="47"/>
      <c r="K155" s="560"/>
      <c r="L155" s="560"/>
      <c r="M155" s="560"/>
      <c r="N155" s="51"/>
      <c r="O155" s="51"/>
      <c r="P155" s="51"/>
      <c r="Q155" s="5"/>
      <c r="R155" s="5"/>
      <c r="S155" s="5"/>
      <c r="T155" s="5">
        <v>1</v>
      </c>
      <c r="U155" s="5">
        <v>2</v>
      </c>
      <c r="V155" s="5" t="s">
        <v>48</v>
      </c>
      <c r="W155" s="5"/>
      <c r="X155" s="5"/>
      <c r="Y155" s="5"/>
      <c r="Z155" s="5"/>
      <c r="AA155" s="5"/>
      <c r="AB155" s="175"/>
      <c r="AC155" s="297">
        <v>15</v>
      </c>
      <c r="AD155" s="86">
        <f t="shared" si="15"/>
        <v>60</v>
      </c>
      <c r="AE155" s="298">
        <f t="shared" si="16"/>
        <v>2</v>
      </c>
      <c r="AF155" s="270"/>
      <c r="AG155" s="270"/>
      <c r="AH155" s="270"/>
    </row>
    <row r="156" spans="1:34" s="559" customFormat="1" ht="15.75" customHeight="1">
      <c r="A156" s="682" t="s">
        <v>299</v>
      </c>
      <c r="B156" s="19" t="s">
        <v>11</v>
      </c>
      <c r="C156" s="712" t="s">
        <v>205</v>
      </c>
      <c r="D156" s="153" t="s">
        <v>417</v>
      </c>
      <c r="E156" s="7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"/>
      <c r="R156" s="5"/>
      <c r="S156" s="5"/>
      <c r="T156" s="5">
        <v>1</v>
      </c>
      <c r="U156" s="5">
        <v>2</v>
      </c>
      <c r="V156" s="5" t="s">
        <v>48</v>
      </c>
      <c r="W156" s="5"/>
      <c r="X156" s="5"/>
      <c r="Y156" s="5"/>
      <c r="Z156" s="5"/>
      <c r="AA156" s="5"/>
      <c r="AB156" s="175"/>
      <c r="AC156" s="297">
        <v>15</v>
      </c>
      <c r="AD156" s="86">
        <f t="shared" si="15"/>
        <v>60</v>
      </c>
      <c r="AE156" s="298">
        <f t="shared" si="16"/>
        <v>2</v>
      </c>
      <c r="AF156" s="270"/>
      <c r="AG156" s="270"/>
      <c r="AH156" s="270"/>
    </row>
    <row r="157" spans="1:34" s="559" customFormat="1" ht="28.5">
      <c r="A157" s="683" t="s">
        <v>423</v>
      </c>
      <c r="B157" s="685" t="s">
        <v>11</v>
      </c>
      <c r="C157" s="727" t="s">
        <v>424</v>
      </c>
      <c r="D157" s="153" t="s">
        <v>390</v>
      </c>
      <c r="E157" s="12"/>
      <c r="F157" s="47"/>
      <c r="G157" s="47"/>
      <c r="H157" s="47"/>
      <c r="I157" s="47"/>
      <c r="J157" s="47"/>
      <c r="K157" s="660"/>
      <c r="L157" s="660"/>
      <c r="M157" s="660"/>
      <c r="N157" s="661"/>
      <c r="O157" s="661"/>
      <c r="P157" s="661"/>
      <c r="Q157" s="660"/>
      <c r="R157" s="660"/>
      <c r="S157" s="660"/>
      <c r="T157" s="47">
        <v>1</v>
      </c>
      <c r="U157" s="47">
        <v>2</v>
      </c>
      <c r="V157" s="47" t="s">
        <v>48</v>
      </c>
      <c r="W157" s="47"/>
      <c r="X157" s="47"/>
      <c r="Y157" s="47"/>
      <c r="Z157" s="47"/>
      <c r="AA157" s="47"/>
      <c r="AB157" s="48"/>
      <c r="AC157" s="662">
        <v>15</v>
      </c>
      <c r="AD157" s="272">
        <f t="shared" si="15"/>
        <v>60</v>
      </c>
      <c r="AE157" s="276">
        <f t="shared" si="16"/>
        <v>2</v>
      </c>
      <c r="AF157" s="270"/>
      <c r="AG157" s="270"/>
      <c r="AH157" s="270"/>
    </row>
    <row r="158" spans="1:34" s="559" customFormat="1" ht="15.75" customHeight="1">
      <c r="A158" s="682" t="s">
        <v>507</v>
      </c>
      <c r="B158" s="160" t="s">
        <v>11</v>
      </c>
      <c r="C158" s="20" t="s">
        <v>508</v>
      </c>
      <c r="D158" s="153" t="s">
        <v>417</v>
      </c>
      <c r="E158" s="788"/>
      <c r="F158" s="334"/>
      <c r="G158" s="789"/>
      <c r="H158" s="789"/>
      <c r="I158" s="789"/>
      <c r="J158" s="789"/>
      <c r="K158" s="789"/>
      <c r="L158" s="51"/>
      <c r="M158" s="51"/>
      <c r="N158" s="51"/>
      <c r="O158" s="51"/>
      <c r="P158" s="51"/>
      <c r="Q158" s="158"/>
      <c r="R158" s="158"/>
      <c r="S158" s="158"/>
      <c r="T158" s="158"/>
      <c r="U158" s="158"/>
      <c r="V158" s="158"/>
      <c r="W158" s="158">
        <v>1</v>
      </c>
      <c r="X158" s="158">
        <v>2</v>
      </c>
      <c r="Y158" s="158" t="s">
        <v>48</v>
      </c>
      <c r="Z158" s="158"/>
      <c r="AA158" s="158"/>
      <c r="AB158" s="159"/>
      <c r="AC158" s="297">
        <v>15</v>
      </c>
      <c r="AD158" s="86">
        <f t="shared" si="15"/>
        <v>60</v>
      </c>
      <c r="AE158" s="298">
        <f t="shared" si="16"/>
        <v>2</v>
      </c>
      <c r="AF158" s="270"/>
      <c r="AG158" s="270"/>
      <c r="AH158" s="270"/>
    </row>
    <row r="159" spans="1:34" s="559" customFormat="1" ht="15.75" customHeight="1">
      <c r="A159" s="682" t="s">
        <v>300</v>
      </c>
      <c r="B159" s="19" t="s">
        <v>11</v>
      </c>
      <c r="C159" s="712" t="s">
        <v>145</v>
      </c>
      <c r="D159" s="153" t="s">
        <v>417</v>
      </c>
      <c r="E159" s="7"/>
      <c r="F159" s="51"/>
      <c r="G159" s="51"/>
      <c r="H159" s="51"/>
      <c r="I159" s="51"/>
      <c r="J159" s="51"/>
      <c r="K159" s="51"/>
      <c r="L159" s="51"/>
      <c r="M159" s="51"/>
      <c r="N159" s="49"/>
      <c r="O159" s="49"/>
      <c r="P159" s="49"/>
      <c r="Q159" s="5"/>
      <c r="R159" s="5"/>
      <c r="S159" s="5"/>
      <c r="T159" s="5"/>
      <c r="U159" s="5"/>
      <c r="V159" s="5"/>
      <c r="W159" s="5">
        <v>1</v>
      </c>
      <c r="X159" s="5">
        <v>2</v>
      </c>
      <c r="Y159" s="5" t="s">
        <v>48</v>
      </c>
      <c r="Z159" s="5"/>
      <c r="AA159" s="5"/>
      <c r="AB159" s="175"/>
      <c r="AC159" s="297">
        <v>15</v>
      </c>
      <c r="AD159" s="86">
        <f t="shared" si="15"/>
        <v>60</v>
      </c>
      <c r="AE159" s="298">
        <f t="shared" si="16"/>
        <v>2</v>
      </c>
      <c r="AF159" s="270"/>
      <c r="AG159" s="270"/>
      <c r="AH159" s="270"/>
    </row>
    <row r="160" spans="1:34" s="559" customFormat="1" ht="15.75" customHeight="1">
      <c r="A160" s="520" t="s">
        <v>489</v>
      </c>
      <c r="B160" s="7" t="s">
        <v>11</v>
      </c>
      <c r="C160" s="727" t="s">
        <v>490</v>
      </c>
      <c r="D160" s="725" t="s">
        <v>393</v>
      </c>
      <c r="E160" s="7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49"/>
      <c r="R160" s="49"/>
      <c r="S160" s="49"/>
      <c r="T160" s="560"/>
      <c r="U160" s="560"/>
      <c r="V160" s="560"/>
      <c r="W160" s="5">
        <v>1</v>
      </c>
      <c r="X160" s="5">
        <v>2</v>
      </c>
      <c r="Y160" s="5" t="s">
        <v>48</v>
      </c>
      <c r="Z160" s="51"/>
      <c r="AA160" s="51"/>
      <c r="AB160" s="11"/>
      <c r="AC160" s="297">
        <v>15</v>
      </c>
      <c r="AD160" s="86">
        <f t="shared" si="15"/>
        <v>60</v>
      </c>
      <c r="AE160" s="298">
        <f t="shared" si="16"/>
        <v>2</v>
      </c>
      <c r="AF160" s="270"/>
      <c r="AG160" s="270"/>
      <c r="AH160" s="270"/>
    </row>
    <row r="161" spans="1:34" s="559" customFormat="1" ht="15.75" customHeight="1">
      <c r="A161" s="682" t="s">
        <v>301</v>
      </c>
      <c r="B161" s="19" t="s">
        <v>11</v>
      </c>
      <c r="C161" s="712" t="s">
        <v>564</v>
      </c>
      <c r="D161" s="689" t="s">
        <v>422</v>
      </c>
      <c r="E161" s="7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"/>
      <c r="R161" s="5"/>
      <c r="S161" s="5"/>
      <c r="T161" s="5"/>
      <c r="U161" s="5"/>
      <c r="V161" s="5"/>
      <c r="W161" s="5">
        <v>1</v>
      </c>
      <c r="X161" s="5">
        <v>2</v>
      </c>
      <c r="Y161" s="5" t="s">
        <v>48</v>
      </c>
      <c r="Z161" s="5"/>
      <c r="AA161" s="5"/>
      <c r="AB161" s="175"/>
      <c r="AC161" s="297">
        <v>15</v>
      </c>
      <c r="AD161" s="86">
        <f t="shared" si="15"/>
        <v>60</v>
      </c>
      <c r="AE161" s="298">
        <f t="shared" si="16"/>
        <v>2</v>
      </c>
      <c r="AF161" s="270"/>
      <c r="AG161" s="270"/>
      <c r="AH161" s="270"/>
    </row>
    <row r="162" spans="1:34" s="559" customFormat="1" ht="15.75" customHeight="1">
      <c r="A162" s="682" t="s">
        <v>509</v>
      </c>
      <c r="B162" s="160" t="s">
        <v>11</v>
      </c>
      <c r="C162" s="20" t="s">
        <v>510</v>
      </c>
      <c r="D162" s="153" t="s">
        <v>417</v>
      </c>
      <c r="E162" s="7"/>
      <c r="F162" s="51"/>
      <c r="G162" s="51"/>
      <c r="H162" s="51"/>
      <c r="I162" s="51"/>
      <c r="J162" s="51"/>
      <c r="K162" s="51"/>
      <c r="L162" s="51"/>
      <c r="M162" s="51"/>
      <c r="N162" s="49"/>
      <c r="O162" s="49"/>
      <c r="P162" s="49"/>
      <c r="Q162" s="158"/>
      <c r="R162" s="158"/>
      <c r="S162" s="158"/>
      <c r="T162" s="158"/>
      <c r="U162" s="158"/>
      <c r="V162" s="158"/>
      <c r="W162" s="158">
        <v>1</v>
      </c>
      <c r="X162" s="158">
        <v>2</v>
      </c>
      <c r="Y162" s="158" t="s">
        <v>48</v>
      </c>
      <c r="Z162" s="158"/>
      <c r="AA162" s="158"/>
      <c r="AB162" s="159"/>
      <c r="AC162" s="297">
        <v>15</v>
      </c>
      <c r="AD162" s="86">
        <f t="shared" si="15"/>
        <v>60</v>
      </c>
      <c r="AE162" s="298">
        <f t="shared" si="16"/>
        <v>2</v>
      </c>
      <c r="AF162" s="270"/>
      <c r="AG162" s="270"/>
      <c r="AH162" s="270"/>
    </row>
    <row r="163" spans="1:34" s="559" customFormat="1" ht="15.75" customHeight="1">
      <c r="A163" s="522" t="s">
        <v>371</v>
      </c>
      <c r="B163" s="7" t="s">
        <v>11</v>
      </c>
      <c r="C163" s="727" t="s">
        <v>427</v>
      </c>
      <c r="D163" s="138" t="s">
        <v>503</v>
      </c>
      <c r="E163" s="12"/>
      <c r="F163" s="47"/>
      <c r="G163" s="47"/>
      <c r="H163" s="47"/>
      <c r="I163" s="47"/>
      <c r="J163" s="47"/>
      <c r="K163" s="365"/>
      <c r="L163" s="365"/>
      <c r="M163" s="365"/>
      <c r="N163" s="51"/>
      <c r="O163" s="51"/>
      <c r="P163" s="51"/>
      <c r="Q163" s="51"/>
      <c r="R163" s="51"/>
      <c r="S163" s="51"/>
      <c r="T163" s="51"/>
      <c r="U163" s="51"/>
      <c r="V163" s="51"/>
      <c r="W163" s="5">
        <v>1</v>
      </c>
      <c r="X163" s="5">
        <v>2</v>
      </c>
      <c r="Y163" s="5" t="s">
        <v>48</v>
      </c>
      <c r="Z163" s="5"/>
      <c r="AA163" s="5"/>
      <c r="AB163" s="41"/>
      <c r="AC163" s="297">
        <v>15</v>
      </c>
      <c r="AD163" s="86">
        <f t="shared" si="15"/>
        <v>60</v>
      </c>
      <c r="AE163" s="298">
        <f t="shared" si="16"/>
        <v>2</v>
      </c>
      <c r="AF163" s="270"/>
      <c r="AG163" s="270"/>
      <c r="AH163" s="270"/>
    </row>
    <row r="164" spans="1:34" s="559" customFormat="1" ht="15.75" customHeight="1">
      <c r="A164" s="682" t="s">
        <v>302</v>
      </c>
      <c r="B164" s="19" t="s">
        <v>11</v>
      </c>
      <c r="C164" s="712" t="s">
        <v>206</v>
      </c>
      <c r="D164" s="689" t="s">
        <v>422</v>
      </c>
      <c r="E164" s="7"/>
      <c r="F164" s="51"/>
      <c r="G164" s="51"/>
      <c r="H164" s="51"/>
      <c r="I164" s="51"/>
      <c r="J164" s="51"/>
      <c r="K164" s="51"/>
      <c r="L164" s="51"/>
      <c r="M164" s="51"/>
      <c r="N164" s="49"/>
      <c r="O164" s="49"/>
      <c r="P164" s="49"/>
      <c r="Q164" s="5"/>
      <c r="R164" s="5"/>
      <c r="S164" s="5"/>
      <c r="T164" s="5"/>
      <c r="U164" s="5"/>
      <c r="V164" s="5"/>
      <c r="W164" s="5"/>
      <c r="X164" s="5"/>
      <c r="Y164" s="5"/>
      <c r="Z164" s="5">
        <v>1</v>
      </c>
      <c r="AA164" s="5">
        <v>2</v>
      </c>
      <c r="AB164" s="175" t="s">
        <v>48</v>
      </c>
      <c r="AC164" s="297">
        <v>15</v>
      </c>
      <c r="AD164" s="86">
        <f t="shared" si="15"/>
        <v>60</v>
      </c>
      <c r="AE164" s="298">
        <f t="shared" si="16"/>
        <v>2</v>
      </c>
      <c r="AF164" s="270"/>
      <c r="AG164" s="270"/>
      <c r="AH164" s="270"/>
    </row>
    <row r="165" spans="1:34" s="559" customFormat="1" ht="15.75" customHeight="1">
      <c r="A165" s="682" t="s">
        <v>303</v>
      </c>
      <c r="B165" s="19" t="s">
        <v>11</v>
      </c>
      <c r="C165" s="29" t="s">
        <v>428</v>
      </c>
      <c r="D165" s="689" t="s">
        <v>422</v>
      </c>
      <c r="E165" s="7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"/>
      <c r="R165" s="5"/>
      <c r="S165" s="5"/>
      <c r="T165" s="5"/>
      <c r="U165" s="5"/>
      <c r="V165" s="5"/>
      <c r="W165" s="5"/>
      <c r="X165" s="5"/>
      <c r="Y165" s="5"/>
      <c r="Z165" s="5">
        <v>1</v>
      </c>
      <c r="AA165" s="5">
        <v>2</v>
      </c>
      <c r="AB165" s="175" t="s">
        <v>48</v>
      </c>
      <c r="AC165" s="297">
        <v>15</v>
      </c>
      <c r="AD165" s="86">
        <f t="shared" si="15"/>
        <v>60</v>
      </c>
      <c r="AE165" s="298">
        <f t="shared" si="16"/>
        <v>2</v>
      </c>
      <c r="AF165" s="270"/>
      <c r="AG165" s="270"/>
      <c r="AH165" s="270"/>
    </row>
    <row r="166" spans="1:34" s="559" customFormat="1" ht="15.75" customHeight="1">
      <c r="A166" s="690" t="s">
        <v>461</v>
      </c>
      <c r="B166" s="373" t="s">
        <v>11</v>
      </c>
      <c r="C166" s="33" t="s">
        <v>456</v>
      </c>
      <c r="D166" s="742" t="s">
        <v>474</v>
      </c>
      <c r="E166" s="762"/>
      <c r="F166" s="692"/>
      <c r="G166" s="692"/>
      <c r="H166" s="692"/>
      <c r="I166" s="692"/>
      <c r="J166" s="692"/>
      <c r="K166" s="490"/>
      <c r="L166" s="490"/>
      <c r="M166" s="490"/>
      <c r="N166" s="493"/>
      <c r="O166" s="493"/>
      <c r="P166" s="493"/>
      <c r="Q166" s="490"/>
      <c r="R166" s="490"/>
      <c r="S166" s="490"/>
      <c r="T166" s="490"/>
      <c r="U166" s="490"/>
      <c r="V166" s="490"/>
      <c r="W166" s="490"/>
      <c r="X166" s="490"/>
      <c r="Y166" s="490"/>
      <c r="Z166" s="490">
        <v>1</v>
      </c>
      <c r="AA166" s="490">
        <v>2</v>
      </c>
      <c r="AB166" s="494" t="s">
        <v>48</v>
      </c>
      <c r="AC166" s="298">
        <v>15</v>
      </c>
      <c r="AD166" s="86">
        <f>AE166*30</f>
        <v>60</v>
      </c>
      <c r="AE166" s="298">
        <v>2</v>
      </c>
      <c r="AF166" s="270"/>
      <c r="AG166" s="270"/>
      <c r="AH166" s="270"/>
    </row>
    <row r="167" spans="1:34" s="559" customFormat="1" ht="15.75" customHeight="1">
      <c r="A167" s="268"/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  <c r="AB167" s="270"/>
      <c r="AC167" s="270"/>
      <c r="AD167" s="270"/>
      <c r="AE167" s="270"/>
      <c r="AF167" s="270"/>
      <c r="AG167" s="270"/>
      <c r="AH167" s="270"/>
    </row>
    <row r="184" spans="1:34" s="559" customFormat="1" ht="15.75" customHeight="1">
      <c r="A184" s="268"/>
      <c r="B184" s="270"/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  <c r="O184" s="270"/>
      <c r="P184" s="270"/>
      <c r="Q184" s="270"/>
      <c r="R184" s="270"/>
      <c r="S184" s="270"/>
      <c r="T184" s="270"/>
      <c r="U184" s="270"/>
      <c r="V184" s="270"/>
      <c r="W184" s="270"/>
      <c r="X184" s="270"/>
      <c r="Y184" s="270"/>
      <c r="Z184" s="270"/>
      <c r="AA184" s="270"/>
      <c r="AB184" s="270"/>
      <c r="AC184" s="270"/>
      <c r="AD184" s="270"/>
      <c r="AE184" s="270"/>
      <c r="AF184" s="270"/>
      <c r="AG184" s="270"/>
      <c r="AH184" s="270"/>
    </row>
    <row r="185" spans="1:34" s="559" customFormat="1" ht="15.75" customHeight="1">
      <c r="A185" s="268"/>
      <c r="B185" s="270"/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  <c r="AA185" s="270"/>
      <c r="AB185" s="270"/>
      <c r="AC185" s="270"/>
      <c r="AD185" s="270"/>
      <c r="AE185" s="270"/>
      <c r="AF185" s="270"/>
      <c r="AG185" s="270"/>
      <c r="AH185" s="270"/>
    </row>
    <row r="186" spans="1:34" s="559" customFormat="1" ht="15.75" customHeight="1">
      <c r="A186" s="268"/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</row>
    <row r="187" spans="1:34" s="559" customFormat="1" ht="15.75" customHeight="1">
      <c r="A187" s="268"/>
      <c r="B187" s="270"/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/>
      <c r="AB187" s="270"/>
      <c r="AC187" s="270"/>
      <c r="AD187" s="270"/>
      <c r="AE187" s="270"/>
      <c r="AF187" s="270"/>
      <c r="AG187" s="270"/>
      <c r="AH187" s="270"/>
    </row>
    <row r="188" spans="1:34" s="559" customFormat="1" ht="15.75" customHeight="1">
      <c r="A188" s="268"/>
      <c r="B188" s="270"/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  <c r="O188" s="270"/>
      <c r="P188" s="270"/>
      <c r="Q188" s="270"/>
      <c r="R188" s="270"/>
      <c r="S188" s="270"/>
      <c r="T188" s="270"/>
      <c r="U188" s="270"/>
      <c r="V188" s="270"/>
      <c r="W188" s="270"/>
      <c r="X188" s="270"/>
      <c r="Y188" s="270"/>
      <c r="Z188" s="270"/>
      <c r="AA188" s="270"/>
      <c r="AB188" s="270"/>
      <c r="AC188" s="270"/>
      <c r="AD188" s="270"/>
      <c r="AE188" s="270"/>
      <c r="AF188" s="270"/>
      <c r="AG188" s="270"/>
      <c r="AH188" s="270"/>
    </row>
    <row r="189" spans="1:34" s="559" customFormat="1" ht="15.75" customHeight="1">
      <c r="A189" s="268"/>
      <c r="B189" s="270"/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  <c r="O189" s="270"/>
      <c r="P189" s="270"/>
      <c r="Q189" s="270"/>
      <c r="R189" s="270"/>
      <c r="S189" s="270"/>
      <c r="T189" s="270"/>
      <c r="U189" s="270"/>
      <c r="V189" s="270"/>
      <c r="W189" s="270"/>
      <c r="X189" s="270"/>
      <c r="Y189" s="270"/>
      <c r="Z189" s="270"/>
      <c r="AA189" s="270"/>
      <c r="AB189" s="270"/>
      <c r="AC189" s="270"/>
      <c r="AD189" s="270"/>
      <c r="AE189" s="270"/>
      <c r="AF189" s="270"/>
      <c r="AG189" s="270"/>
      <c r="AH189" s="270"/>
    </row>
    <row r="190" spans="1:34" s="559" customFormat="1" ht="15.75" customHeight="1">
      <c r="A190" s="268"/>
      <c r="B190" s="270"/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  <c r="N190" s="270"/>
      <c r="O190" s="270"/>
      <c r="P190" s="270"/>
      <c r="Q190" s="270"/>
      <c r="R190" s="270"/>
      <c r="S190" s="270"/>
      <c r="T190" s="270"/>
      <c r="U190" s="270"/>
      <c r="V190" s="270"/>
      <c r="W190" s="270"/>
      <c r="X190" s="270"/>
      <c r="Y190" s="270"/>
      <c r="Z190" s="270"/>
      <c r="AA190" s="270"/>
      <c r="AB190" s="270"/>
      <c r="AC190" s="270"/>
      <c r="AD190" s="270"/>
      <c r="AE190" s="270"/>
      <c r="AF190" s="270"/>
      <c r="AG190" s="270"/>
      <c r="AH190" s="270"/>
    </row>
    <row r="191" spans="1:34" s="559" customFormat="1" ht="15.75" customHeight="1">
      <c r="A191" s="268"/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  <c r="O191" s="270"/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  <c r="Z191" s="270"/>
      <c r="AA191" s="270"/>
      <c r="AB191" s="270"/>
      <c r="AC191" s="270"/>
      <c r="AD191" s="270"/>
      <c r="AE191" s="270"/>
      <c r="AF191" s="270"/>
      <c r="AG191" s="270"/>
      <c r="AH191" s="270"/>
    </row>
    <row r="192" spans="1:34" s="559" customFormat="1" ht="15.75" customHeight="1">
      <c r="A192" s="268"/>
      <c r="B192" s="270"/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  <c r="O192" s="270"/>
      <c r="P192" s="270"/>
      <c r="Q192" s="270"/>
      <c r="R192" s="270"/>
      <c r="S192" s="270"/>
      <c r="T192" s="270"/>
      <c r="U192" s="270"/>
      <c r="V192" s="270"/>
      <c r="W192" s="270"/>
      <c r="X192" s="270"/>
      <c r="Y192" s="270"/>
      <c r="Z192" s="270"/>
      <c r="AA192" s="270"/>
      <c r="AB192" s="270"/>
      <c r="AC192" s="270"/>
      <c r="AD192" s="270"/>
      <c r="AE192" s="270"/>
      <c r="AF192" s="270"/>
      <c r="AG192" s="270"/>
      <c r="AH192" s="270"/>
    </row>
    <row r="193" spans="1:34" s="559" customFormat="1" ht="15.75" customHeight="1">
      <c r="A193" s="268"/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</row>
    <row r="194" spans="1:34" s="559" customFormat="1" ht="15.75" customHeight="1">
      <c r="A194" s="268"/>
      <c r="B194" s="270"/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0"/>
      <c r="T194" s="270"/>
      <c r="U194" s="270"/>
      <c r="V194" s="270"/>
      <c r="W194" s="270"/>
      <c r="X194" s="270"/>
      <c r="Y194" s="270"/>
      <c r="Z194" s="270"/>
      <c r="AA194" s="270"/>
      <c r="AB194" s="270"/>
      <c r="AC194" s="270"/>
      <c r="AD194" s="270"/>
      <c r="AE194" s="270"/>
      <c r="AF194" s="270"/>
      <c r="AG194" s="270"/>
      <c r="AH194" s="270"/>
    </row>
    <row r="195" spans="1:34" s="559" customFormat="1" ht="15.75" customHeight="1">
      <c r="A195" s="268"/>
      <c r="B195" s="270"/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  <c r="N195" s="270"/>
      <c r="O195" s="270"/>
      <c r="P195" s="270"/>
      <c r="Q195" s="270"/>
      <c r="R195" s="270"/>
      <c r="S195" s="270"/>
      <c r="T195" s="270"/>
      <c r="U195" s="270"/>
      <c r="V195" s="270"/>
      <c r="W195" s="270"/>
      <c r="X195" s="270"/>
      <c r="Y195" s="270"/>
      <c r="Z195" s="270"/>
      <c r="AA195" s="270"/>
      <c r="AB195" s="270"/>
      <c r="AC195" s="270"/>
      <c r="AD195" s="270"/>
      <c r="AE195" s="270"/>
      <c r="AF195" s="270"/>
      <c r="AG195" s="270"/>
      <c r="AH195" s="270"/>
    </row>
    <row r="196" spans="1:34" s="559" customFormat="1" ht="15.75" customHeight="1">
      <c r="A196" s="268"/>
      <c r="B196" s="270"/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0"/>
      <c r="AA196" s="270"/>
      <c r="AB196" s="270"/>
      <c r="AC196" s="270"/>
      <c r="AD196" s="270"/>
      <c r="AE196" s="270"/>
      <c r="AF196" s="270"/>
      <c r="AG196" s="270"/>
      <c r="AH196" s="270"/>
    </row>
    <row r="197" spans="1:34" s="559" customFormat="1" ht="15.75" customHeight="1">
      <c r="A197" s="268"/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0"/>
      <c r="V197" s="270"/>
      <c r="W197" s="270"/>
      <c r="X197" s="270"/>
      <c r="Y197" s="270"/>
      <c r="Z197" s="270"/>
      <c r="AA197" s="270"/>
      <c r="AB197" s="270"/>
      <c r="AC197" s="270"/>
      <c r="AD197" s="270"/>
      <c r="AE197" s="270"/>
      <c r="AF197" s="270"/>
      <c r="AG197" s="270"/>
      <c r="AH197" s="270"/>
    </row>
    <row r="198" spans="1:34" s="559" customFormat="1" ht="15.75" customHeight="1">
      <c r="A198" s="268"/>
      <c r="B198" s="270"/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  <c r="O198" s="270"/>
      <c r="P198" s="270"/>
      <c r="Q198" s="270"/>
      <c r="R198" s="270"/>
      <c r="S198" s="270"/>
      <c r="T198" s="270"/>
      <c r="U198" s="270"/>
      <c r="V198" s="270"/>
      <c r="W198" s="270"/>
      <c r="X198" s="270"/>
      <c r="Y198" s="270"/>
      <c r="Z198" s="270"/>
      <c r="AA198" s="270"/>
      <c r="AB198" s="270"/>
      <c r="AC198" s="270"/>
      <c r="AD198" s="270"/>
      <c r="AE198" s="270"/>
      <c r="AF198" s="270"/>
      <c r="AG198" s="270"/>
      <c r="AH198" s="270"/>
    </row>
    <row r="199" spans="1:34" s="559" customFormat="1" ht="15.75" customHeight="1">
      <c r="A199" s="268"/>
      <c r="B199" s="270"/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/>
      <c r="T199" s="270"/>
      <c r="U199" s="270"/>
      <c r="V199" s="270"/>
      <c r="W199" s="270"/>
      <c r="X199" s="270"/>
      <c r="Y199" s="270"/>
      <c r="Z199" s="270"/>
      <c r="AA199" s="270"/>
      <c r="AB199" s="270"/>
      <c r="AC199" s="270"/>
      <c r="AD199" s="270"/>
      <c r="AE199" s="270"/>
      <c r="AF199" s="270"/>
      <c r="AG199" s="270"/>
      <c r="AH199" s="270"/>
    </row>
    <row r="200" spans="1:34" s="559" customFormat="1" ht="15.75" customHeight="1">
      <c r="A200" s="268"/>
      <c r="B200" s="270"/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  <c r="AB200" s="270"/>
      <c r="AC200" s="270"/>
      <c r="AD200" s="270"/>
      <c r="AE200" s="270"/>
      <c r="AF200" s="270"/>
      <c r="AG200" s="270"/>
      <c r="AH200" s="270"/>
    </row>
    <row r="201" spans="1:34" s="559" customFormat="1" ht="15.75" customHeight="1">
      <c r="A201" s="268"/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  <c r="O201" s="270"/>
      <c r="P201" s="270"/>
      <c r="Q201" s="270"/>
      <c r="R201" s="270"/>
      <c r="S201" s="270"/>
      <c r="T201" s="270"/>
      <c r="U201" s="270"/>
      <c r="V201" s="270"/>
      <c r="W201" s="270"/>
      <c r="X201" s="270"/>
      <c r="Y201" s="270"/>
      <c r="Z201" s="270"/>
      <c r="AA201" s="270"/>
      <c r="AB201" s="270"/>
      <c r="AC201" s="270"/>
      <c r="AD201" s="270"/>
      <c r="AE201" s="270"/>
      <c r="AF201" s="270"/>
      <c r="AG201" s="270"/>
      <c r="AH201" s="270"/>
    </row>
    <row r="202" spans="1:34" s="559" customFormat="1" ht="15.75" customHeight="1">
      <c r="A202" s="268"/>
      <c r="B202" s="270"/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0"/>
      <c r="Y202" s="270"/>
      <c r="Z202" s="270"/>
      <c r="AA202" s="270"/>
      <c r="AB202" s="270"/>
      <c r="AC202" s="270"/>
      <c r="AD202" s="270"/>
      <c r="AE202" s="270"/>
      <c r="AF202" s="270"/>
      <c r="AG202" s="270"/>
      <c r="AH202" s="270"/>
    </row>
    <row r="203" spans="1:34" s="559" customFormat="1" ht="15.75" customHeight="1">
      <c r="A203" s="268"/>
      <c r="B203" s="270"/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  <c r="T203" s="270"/>
      <c r="U203" s="270"/>
      <c r="V203" s="270"/>
      <c r="W203" s="270"/>
      <c r="X203" s="270"/>
      <c r="Y203" s="270"/>
      <c r="Z203" s="270"/>
      <c r="AA203" s="270"/>
      <c r="AB203" s="270"/>
      <c r="AC203" s="270"/>
      <c r="AD203" s="270"/>
      <c r="AE203" s="270"/>
      <c r="AF203" s="270"/>
      <c r="AG203" s="270"/>
      <c r="AH203" s="270"/>
    </row>
    <row r="204" spans="1:34" s="559" customFormat="1" ht="15.75" customHeight="1">
      <c r="A204" s="268"/>
      <c r="B204" s="270"/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  <c r="S204" s="270"/>
      <c r="T204" s="270"/>
      <c r="U204" s="270"/>
      <c r="V204" s="270"/>
      <c r="W204" s="270"/>
      <c r="X204" s="270"/>
      <c r="Y204" s="270"/>
      <c r="Z204" s="270"/>
      <c r="AA204" s="270"/>
      <c r="AB204" s="270"/>
      <c r="AC204" s="270"/>
      <c r="AD204" s="270"/>
      <c r="AE204" s="270"/>
      <c r="AF204" s="270"/>
      <c r="AG204" s="270"/>
      <c r="AH204" s="270"/>
    </row>
    <row r="205" spans="1:34" s="559" customFormat="1" ht="15.75" customHeight="1">
      <c r="A205" s="268"/>
      <c r="B205" s="270"/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  <c r="O205" s="270"/>
      <c r="P205" s="270"/>
      <c r="Q205" s="270"/>
      <c r="R205" s="270"/>
      <c r="S205" s="270"/>
      <c r="T205" s="270"/>
      <c r="U205" s="270"/>
      <c r="V205" s="270"/>
      <c r="W205" s="270"/>
      <c r="X205" s="270"/>
      <c r="Y205" s="270"/>
      <c r="Z205" s="270"/>
      <c r="AA205" s="270"/>
      <c r="AB205" s="270"/>
      <c r="AC205" s="270"/>
      <c r="AD205" s="270"/>
      <c r="AE205" s="270"/>
      <c r="AF205" s="270"/>
      <c r="AG205" s="270"/>
      <c r="AH205" s="270"/>
    </row>
    <row r="206" spans="1:34" s="559" customFormat="1" ht="15.75" customHeight="1">
      <c r="A206" s="268"/>
      <c r="B206" s="270"/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0"/>
      <c r="AA206" s="270"/>
      <c r="AB206" s="270"/>
      <c r="AC206" s="270"/>
      <c r="AD206" s="270"/>
      <c r="AE206" s="270"/>
      <c r="AF206" s="270"/>
      <c r="AG206" s="270"/>
      <c r="AH206" s="270"/>
    </row>
    <row r="207" spans="1:34" s="559" customFormat="1" ht="15.75" customHeight="1">
      <c r="A207" s="268"/>
      <c r="B207" s="270"/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  <c r="O207" s="270"/>
      <c r="P207" s="270"/>
      <c r="Q207" s="270"/>
      <c r="R207" s="270"/>
      <c r="S207" s="270"/>
      <c r="T207" s="270"/>
      <c r="U207" s="270"/>
      <c r="V207" s="270"/>
      <c r="W207" s="270"/>
      <c r="X207" s="270"/>
      <c r="Y207" s="270"/>
      <c r="Z207" s="270"/>
      <c r="AA207" s="270"/>
      <c r="AB207" s="270"/>
      <c r="AC207" s="270"/>
      <c r="AD207" s="270"/>
      <c r="AE207" s="270"/>
      <c r="AF207" s="270"/>
      <c r="AG207" s="270"/>
      <c r="AH207" s="270"/>
    </row>
    <row r="208" spans="1:34" s="559" customFormat="1" ht="15.75" customHeight="1">
      <c r="A208" s="268"/>
      <c r="B208" s="270"/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  <c r="O208" s="270"/>
      <c r="P208" s="270"/>
      <c r="Q208" s="270"/>
      <c r="R208" s="270"/>
      <c r="S208" s="270"/>
      <c r="T208" s="270"/>
      <c r="U208" s="270"/>
      <c r="V208" s="270"/>
      <c r="W208" s="270"/>
      <c r="X208" s="270"/>
      <c r="Y208" s="270"/>
      <c r="Z208" s="270"/>
      <c r="AA208" s="270"/>
      <c r="AB208" s="270"/>
      <c r="AC208" s="270"/>
      <c r="AD208" s="270"/>
      <c r="AE208" s="270"/>
      <c r="AF208" s="270"/>
      <c r="AG208" s="270"/>
      <c r="AH208" s="270"/>
    </row>
    <row r="209" spans="1:34" s="559" customFormat="1" ht="15.75" customHeight="1">
      <c r="A209" s="268"/>
      <c r="B209" s="270"/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  <c r="O209" s="270"/>
      <c r="P209" s="270"/>
      <c r="Q209" s="270"/>
      <c r="R209" s="270"/>
      <c r="S209" s="270"/>
      <c r="T209" s="270"/>
      <c r="U209" s="270"/>
      <c r="V209" s="270"/>
      <c r="W209" s="270"/>
      <c r="X209" s="270"/>
      <c r="Y209" s="270"/>
      <c r="Z209" s="270"/>
      <c r="AA209" s="270"/>
      <c r="AB209" s="270"/>
      <c r="AC209" s="270"/>
      <c r="AD209" s="270"/>
      <c r="AE209" s="270"/>
      <c r="AF209" s="270"/>
      <c r="AG209" s="270"/>
      <c r="AH209" s="270"/>
    </row>
    <row r="210" spans="1:34" s="559" customFormat="1" ht="15.75" customHeight="1">
      <c r="A210" s="268"/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</row>
    <row r="211" spans="1:34" s="559" customFormat="1" ht="15.75" customHeight="1">
      <c r="A211" s="268"/>
      <c r="B211" s="270"/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  <c r="O211" s="270"/>
      <c r="P211" s="270"/>
      <c r="Q211" s="270"/>
      <c r="R211" s="270"/>
      <c r="S211" s="270"/>
      <c r="T211" s="270"/>
      <c r="U211" s="270"/>
      <c r="V211" s="270"/>
      <c r="W211" s="270"/>
      <c r="X211" s="270"/>
      <c r="Y211" s="270"/>
      <c r="Z211" s="270"/>
      <c r="AA211" s="270"/>
      <c r="AB211" s="270"/>
      <c r="AC211" s="270"/>
      <c r="AD211" s="270"/>
      <c r="AE211" s="270"/>
      <c r="AF211" s="270"/>
      <c r="AG211" s="270"/>
      <c r="AH211" s="270"/>
    </row>
    <row r="212" spans="1:34" s="559" customFormat="1" ht="15.75" customHeight="1">
      <c r="A212" s="268"/>
      <c r="B212" s="270"/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  <c r="O212" s="270"/>
      <c r="P212" s="270"/>
      <c r="Q212" s="270"/>
      <c r="R212" s="270"/>
      <c r="S212" s="270"/>
      <c r="T212" s="270"/>
      <c r="U212" s="270"/>
      <c r="V212" s="270"/>
      <c r="W212" s="270"/>
      <c r="X212" s="270"/>
      <c r="Y212" s="270"/>
      <c r="Z212" s="270"/>
      <c r="AA212" s="270"/>
      <c r="AB212" s="270"/>
      <c r="AC212" s="270"/>
      <c r="AD212" s="270"/>
      <c r="AE212" s="270"/>
      <c r="AF212" s="270"/>
      <c r="AG212" s="270"/>
      <c r="AH212" s="270"/>
    </row>
    <row r="213" spans="1:34" s="559" customFormat="1" ht="15.75" customHeight="1">
      <c r="A213" s="268"/>
      <c r="B213" s="270"/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  <c r="O213" s="270"/>
      <c r="P213" s="270"/>
      <c r="Q213" s="270"/>
      <c r="R213" s="270"/>
      <c r="S213" s="270"/>
      <c r="T213" s="270"/>
      <c r="U213" s="270"/>
      <c r="V213" s="270"/>
      <c r="W213" s="270"/>
      <c r="X213" s="270"/>
      <c r="Y213" s="270"/>
      <c r="Z213" s="270"/>
      <c r="AA213" s="270"/>
      <c r="AB213" s="270"/>
      <c r="AC213" s="270"/>
      <c r="AD213" s="270"/>
      <c r="AE213" s="270"/>
      <c r="AF213" s="270"/>
      <c r="AG213" s="270"/>
      <c r="AH213" s="270"/>
    </row>
    <row r="214" spans="1:34" s="559" customFormat="1" ht="15.75" customHeight="1">
      <c r="A214" s="268"/>
      <c r="B214" s="270"/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  <c r="X214" s="270"/>
      <c r="Y214" s="270"/>
      <c r="Z214" s="270"/>
      <c r="AA214" s="270"/>
      <c r="AB214" s="270"/>
      <c r="AC214" s="270"/>
      <c r="AD214" s="270"/>
      <c r="AE214" s="270"/>
      <c r="AF214" s="270"/>
      <c r="AG214" s="270"/>
      <c r="AH214" s="270"/>
    </row>
    <row r="215" spans="1:34" s="559" customFormat="1" ht="15.75" customHeight="1">
      <c r="A215" s="268"/>
      <c r="B215" s="270"/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  <c r="AB215" s="270"/>
      <c r="AC215" s="270"/>
      <c r="AD215" s="270"/>
      <c r="AE215" s="270"/>
      <c r="AF215" s="270"/>
      <c r="AG215" s="270"/>
      <c r="AH215" s="270"/>
    </row>
    <row r="216" spans="1:34" s="559" customFormat="1" ht="15.75" customHeight="1">
      <c r="A216" s="268"/>
      <c r="B216" s="270"/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  <c r="X216" s="270"/>
      <c r="Y216" s="270"/>
      <c r="Z216" s="270"/>
      <c r="AA216" s="270"/>
      <c r="AB216" s="270"/>
      <c r="AC216" s="270"/>
      <c r="AD216" s="270"/>
      <c r="AE216" s="270"/>
      <c r="AF216" s="270"/>
      <c r="AG216" s="270"/>
      <c r="AH216" s="270"/>
    </row>
    <row r="217" spans="1:34" s="559" customFormat="1" ht="15.75" customHeight="1">
      <c r="A217" s="268"/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</row>
    <row r="218" spans="1:34" s="559" customFormat="1" ht="15.75" customHeight="1">
      <c r="A218" s="268"/>
      <c r="B218" s="270"/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270"/>
      <c r="S218" s="270"/>
      <c r="T218" s="270"/>
      <c r="U218" s="270"/>
      <c r="V218" s="270"/>
      <c r="W218" s="270"/>
      <c r="X218" s="270"/>
      <c r="Y218" s="270"/>
      <c r="Z218" s="270"/>
      <c r="AA218" s="270"/>
      <c r="AB218" s="270"/>
      <c r="AC218" s="270"/>
      <c r="AD218" s="270"/>
      <c r="AE218" s="270"/>
      <c r="AF218" s="270"/>
      <c r="AG218" s="270"/>
      <c r="AH218" s="270"/>
    </row>
    <row r="219" spans="1:34" s="559" customFormat="1" ht="15.75" customHeight="1">
      <c r="A219" s="268"/>
      <c r="B219" s="270"/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  <c r="AB219" s="270"/>
      <c r="AC219" s="270"/>
      <c r="AD219" s="270"/>
      <c r="AE219" s="270"/>
      <c r="AF219" s="270"/>
      <c r="AG219" s="270"/>
      <c r="AH219" s="270"/>
    </row>
    <row r="220" spans="1:34" s="559" customFormat="1" ht="15.75" customHeight="1">
      <c r="A220" s="268"/>
      <c r="B220" s="270"/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270"/>
      <c r="S220" s="270"/>
      <c r="T220" s="270"/>
      <c r="U220" s="270"/>
      <c r="V220" s="270"/>
      <c r="W220" s="270"/>
      <c r="X220" s="270"/>
      <c r="Y220" s="270"/>
      <c r="Z220" s="270"/>
      <c r="AA220" s="270"/>
      <c r="AB220" s="270"/>
      <c r="AC220" s="270"/>
      <c r="AD220" s="270"/>
      <c r="AE220" s="270"/>
      <c r="AF220" s="270"/>
      <c r="AG220" s="270"/>
      <c r="AH220" s="270"/>
    </row>
    <row r="221" spans="1:34" s="559" customFormat="1" ht="15.75" customHeight="1">
      <c r="A221" s="268"/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  <c r="O221" s="270"/>
      <c r="P221" s="270"/>
      <c r="Q221" s="270"/>
      <c r="R221" s="270"/>
      <c r="S221" s="270"/>
      <c r="T221" s="270"/>
      <c r="U221" s="270"/>
      <c r="V221" s="270"/>
      <c r="W221" s="270"/>
      <c r="X221" s="270"/>
      <c r="Y221" s="270"/>
      <c r="Z221" s="270"/>
      <c r="AA221" s="270"/>
      <c r="AB221" s="270"/>
      <c r="AC221" s="270"/>
      <c r="AD221" s="270"/>
      <c r="AE221" s="270"/>
      <c r="AF221" s="270"/>
      <c r="AG221" s="270"/>
      <c r="AH221" s="270"/>
    </row>
    <row r="222" spans="1:34" s="559" customFormat="1" ht="15.75" customHeight="1">
      <c r="A222" s="268"/>
      <c r="B222" s="270"/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  <c r="O222" s="270"/>
      <c r="P222" s="270"/>
      <c r="Q222" s="270"/>
      <c r="R222" s="270"/>
      <c r="S222" s="270"/>
      <c r="T222" s="270"/>
      <c r="U222" s="270"/>
      <c r="V222" s="270"/>
      <c r="W222" s="270"/>
      <c r="X222" s="270"/>
      <c r="Y222" s="270"/>
      <c r="Z222" s="270"/>
      <c r="AA222" s="270"/>
      <c r="AB222" s="270"/>
      <c r="AC222" s="270"/>
      <c r="AD222" s="270"/>
      <c r="AE222" s="270"/>
      <c r="AF222" s="270"/>
      <c r="AG222" s="270"/>
      <c r="AH222" s="270"/>
    </row>
    <row r="223" spans="1:34" s="559" customFormat="1" ht="15.75" customHeight="1">
      <c r="A223" s="268"/>
      <c r="B223" s="270"/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  <c r="O223" s="270"/>
      <c r="P223" s="270"/>
      <c r="Q223" s="270"/>
      <c r="R223" s="270"/>
      <c r="S223" s="270"/>
      <c r="T223" s="270"/>
      <c r="U223" s="270"/>
      <c r="V223" s="270"/>
      <c r="W223" s="270"/>
      <c r="X223" s="270"/>
      <c r="Y223" s="270"/>
      <c r="Z223" s="270"/>
      <c r="AA223" s="270"/>
      <c r="AB223" s="270"/>
      <c r="AC223" s="270"/>
      <c r="AD223" s="270"/>
      <c r="AE223" s="270"/>
      <c r="AF223" s="270"/>
      <c r="AG223" s="270"/>
      <c r="AH223" s="270"/>
    </row>
    <row r="224" spans="1:34" s="559" customFormat="1" ht="15.75" customHeight="1">
      <c r="A224" s="268"/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</row>
    <row r="225" spans="1:34" s="559" customFormat="1" ht="15.75" customHeight="1">
      <c r="A225" s="268"/>
      <c r="B225" s="270"/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  <c r="O225" s="270"/>
      <c r="P225" s="270"/>
      <c r="Q225" s="270"/>
      <c r="R225" s="270"/>
      <c r="S225" s="270"/>
      <c r="T225" s="270"/>
      <c r="U225" s="270"/>
      <c r="V225" s="270"/>
      <c r="W225" s="270"/>
      <c r="X225" s="270"/>
      <c r="Y225" s="270"/>
      <c r="Z225" s="270"/>
      <c r="AA225" s="270"/>
      <c r="AB225" s="270"/>
      <c r="AC225" s="270"/>
      <c r="AD225" s="270"/>
      <c r="AE225" s="270"/>
      <c r="AF225" s="270"/>
      <c r="AG225" s="270"/>
      <c r="AH225" s="270"/>
    </row>
    <row r="226" spans="1:34" s="559" customFormat="1" ht="15.75" customHeight="1">
      <c r="A226" s="268"/>
      <c r="B226" s="270"/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  <c r="O226" s="270"/>
      <c r="P226" s="270"/>
      <c r="Q226" s="270"/>
      <c r="R226" s="270"/>
      <c r="S226" s="270"/>
      <c r="T226" s="270"/>
      <c r="U226" s="270"/>
      <c r="V226" s="270"/>
      <c r="W226" s="270"/>
      <c r="X226" s="270"/>
      <c r="Y226" s="270"/>
      <c r="Z226" s="270"/>
      <c r="AA226" s="270"/>
      <c r="AB226" s="270"/>
      <c r="AC226" s="270"/>
      <c r="AD226" s="270"/>
      <c r="AE226" s="270"/>
      <c r="AF226" s="270"/>
      <c r="AG226" s="270"/>
      <c r="AH226" s="270"/>
    </row>
    <row r="227" spans="1:34" s="559" customFormat="1" ht="15.75" customHeight="1">
      <c r="A227" s="268"/>
      <c r="B227" s="270"/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  <c r="O227" s="270"/>
      <c r="P227" s="270"/>
      <c r="Q227" s="270"/>
      <c r="R227" s="270"/>
      <c r="S227" s="270"/>
      <c r="T227" s="270"/>
      <c r="U227" s="270"/>
      <c r="V227" s="270"/>
      <c r="W227" s="270"/>
      <c r="X227" s="270"/>
      <c r="Y227" s="270"/>
      <c r="Z227" s="270"/>
      <c r="AA227" s="270"/>
      <c r="AB227" s="270"/>
      <c r="AC227" s="270"/>
      <c r="AD227" s="270"/>
      <c r="AE227" s="270"/>
      <c r="AF227" s="270"/>
      <c r="AG227" s="270"/>
      <c r="AH227" s="270"/>
    </row>
    <row r="228" spans="1:34" s="559" customFormat="1" ht="15.75" customHeight="1">
      <c r="A228" s="268"/>
      <c r="B228" s="270"/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  <c r="O228" s="270"/>
      <c r="P228" s="270"/>
      <c r="Q228" s="270"/>
      <c r="R228" s="270"/>
      <c r="S228" s="270"/>
      <c r="T228" s="270"/>
      <c r="U228" s="270"/>
      <c r="V228" s="270"/>
      <c r="W228" s="270"/>
      <c r="X228" s="270"/>
      <c r="Y228" s="270"/>
      <c r="Z228" s="270"/>
      <c r="AA228" s="270"/>
      <c r="AB228" s="270"/>
      <c r="AC228" s="270"/>
      <c r="AD228" s="270"/>
      <c r="AE228" s="270"/>
      <c r="AF228" s="270"/>
      <c r="AG228" s="270"/>
      <c r="AH228" s="270"/>
    </row>
    <row r="229" spans="1:34" s="559" customFormat="1" ht="15.75" customHeight="1">
      <c r="A229" s="268"/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</row>
    <row r="230" spans="1:34" s="559" customFormat="1" ht="15.75" customHeight="1">
      <c r="A230" s="268"/>
      <c r="B230" s="270"/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270"/>
      <c r="S230" s="270"/>
      <c r="T230" s="270"/>
      <c r="U230" s="270"/>
      <c r="V230" s="270"/>
      <c r="W230" s="270"/>
      <c r="X230" s="270"/>
      <c r="Y230" s="270"/>
      <c r="Z230" s="270"/>
      <c r="AA230" s="270"/>
      <c r="AB230" s="270"/>
      <c r="AC230" s="270"/>
      <c r="AD230" s="270"/>
      <c r="AE230" s="270"/>
      <c r="AF230" s="270"/>
      <c r="AG230" s="270"/>
      <c r="AH230" s="270"/>
    </row>
    <row r="231" spans="1:34" s="559" customFormat="1" ht="15.75" customHeight="1">
      <c r="A231" s="268"/>
      <c r="B231" s="270"/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  <c r="O231" s="270"/>
      <c r="P231" s="270"/>
      <c r="Q231" s="270"/>
      <c r="R231" s="270"/>
      <c r="S231" s="270"/>
      <c r="T231" s="270"/>
      <c r="U231" s="270"/>
      <c r="V231" s="270"/>
      <c r="W231" s="270"/>
      <c r="X231" s="270"/>
      <c r="Y231" s="270"/>
      <c r="Z231" s="270"/>
      <c r="AA231" s="270"/>
      <c r="AB231" s="270"/>
      <c r="AC231" s="270"/>
      <c r="AD231" s="270"/>
      <c r="AE231" s="270"/>
      <c r="AF231" s="270"/>
      <c r="AG231" s="270"/>
      <c r="AH231" s="270"/>
    </row>
    <row r="232" spans="1:34" s="559" customFormat="1" ht="15.75" customHeight="1">
      <c r="A232" s="268"/>
      <c r="B232" s="270"/>
      <c r="C232" s="270"/>
      <c r="D232" s="270"/>
      <c r="E232" s="270"/>
      <c r="F232" s="270"/>
      <c r="G232" s="270"/>
      <c r="H232" s="270"/>
      <c r="I232" s="270"/>
      <c r="J232" s="270"/>
      <c r="K232" s="270"/>
      <c r="L232" s="270"/>
      <c r="M232" s="270"/>
      <c r="N232" s="270"/>
      <c r="O232" s="270"/>
      <c r="P232" s="270"/>
      <c r="Q232" s="270"/>
      <c r="R232" s="270"/>
      <c r="S232" s="270"/>
      <c r="T232" s="270"/>
      <c r="U232" s="270"/>
      <c r="V232" s="270"/>
      <c r="W232" s="270"/>
      <c r="X232" s="270"/>
      <c r="Y232" s="270"/>
      <c r="Z232" s="270"/>
      <c r="AA232" s="270"/>
      <c r="AB232" s="270"/>
      <c r="AC232" s="270"/>
      <c r="AD232" s="270"/>
      <c r="AE232" s="270"/>
      <c r="AF232" s="270"/>
      <c r="AG232" s="270"/>
      <c r="AH232" s="270"/>
    </row>
    <row r="233" spans="1:34" s="559" customFormat="1" ht="15.75" customHeight="1">
      <c r="A233" s="268"/>
      <c r="B233" s="270"/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  <c r="O233" s="270"/>
      <c r="P233" s="270"/>
      <c r="Q233" s="270"/>
      <c r="R233" s="270"/>
      <c r="S233" s="270"/>
      <c r="T233" s="270"/>
      <c r="U233" s="270"/>
      <c r="V233" s="270"/>
      <c r="W233" s="270"/>
      <c r="X233" s="270"/>
      <c r="Y233" s="270"/>
      <c r="Z233" s="270"/>
      <c r="AA233" s="270"/>
      <c r="AB233" s="270"/>
      <c r="AC233" s="270"/>
      <c r="AD233" s="270"/>
      <c r="AE233" s="270"/>
      <c r="AF233" s="270"/>
      <c r="AG233" s="270"/>
      <c r="AH233" s="270"/>
    </row>
    <row r="234" spans="1:34" s="559" customFormat="1" ht="15.75" customHeight="1">
      <c r="A234" s="268"/>
      <c r="B234" s="270"/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  <c r="O234" s="270"/>
      <c r="P234" s="270"/>
      <c r="Q234" s="270"/>
      <c r="R234" s="270"/>
      <c r="S234" s="270"/>
      <c r="T234" s="270"/>
      <c r="U234" s="270"/>
      <c r="V234" s="270"/>
      <c r="W234" s="270"/>
      <c r="X234" s="270"/>
      <c r="Y234" s="270"/>
      <c r="Z234" s="270"/>
      <c r="AA234" s="270"/>
      <c r="AB234" s="270"/>
      <c r="AC234" s="270"/>
      <c r="AD234" s="270"/>
      <c r="AE234" s="270"/>
      <c r="AF234" s="270"/>
      <c r="AG234" s="270"/>
      <c r="AH234" s="270"/>
    </row>
    <row r="235" spans="1:34" s="288" customFormat="1" ht="15.75" customHeight="1">
      <c r="A235" s="268"/>
      <c r="B235" s="300"/>
      <c r="C235" s="300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0"/>
      <c r="Z235" s="300"/>
      <c r="AA235" s="300"/>
      <c r="AB235" s="300"/>
      <c r="AC235" s="300"/>
      <c r="AD235" s="300"/>
      <c r="AE235" s="300"/>
      <c r="AF235" s="300"/>
      <c r="AG235" s="300"/>
      <c r="AH235" s="300"/>
    </row>
    <row r="236" spans="1:34" s="288" customFormat="1" ht="15.75" customHeight="1">
      <c r="A236" s="268"/>
      <c r="B236" s="300"/>
      <c r="C236" s="300"/>
      <c r="D236" s="300"/>
      <c r="E236" s="300"/>
      <c r="F236" s="300"/>
      <c r="G236" s="300"/>
      <c r="H236" s="300"/>
      <c r="I236" s="300"/>
      <c r="J236" s="300"/>
      <c r="K236" s="300"/>
      <c r="L236" s="300"/>
      <c r="M236" s="300"/>
      <c r="N236" s="300"/>
      <c r="O236" s="300"/>
      <c r="P236" s="300"/>
      <c r="Q236" s="300"/>
      <c r="R236" s="300"/>
      <c r="S236" s="300"/>
      <c r="T236" s="300"/>
      <c r="U236" s="300"/>
      <c r="V236" s="300"/>
      <c r="W236" s="300"/>
      <c r="X236" s="300"/>
      <c r="Y236" s="300"/>
      <c r="Z236" s="300"/>
      <c r="AA236" s="300"/>
      <c r="AB236" s="300"/>
      <c r="AC236" s="300"/>
      <c r="AD236" s="300"/>
      <c r="AE236" s="300"/>
      <c r="AF236" s="300"/>
      <c r="AG236" s="300"/>
      <c r="AH236" s="300"/>
    </row>
    <row r="237" spans="1:34" s="288" customFormat="1" ht="15.75" customHeight="1">
      <c r="A237" s="268"/>
      <c r="B237" s="300"/>
      <c r="C237" s="300"/>
      <c r="D237" s="300"/>
      <c r="E237" s="300"/>
      <c r="F237" s="300"/>
      <c r="G237" s="300"/>
      <c r="H237" s="300"/>
      <c r="I237" s="300"/>
      <c r="J237" s="300"/>
      <c r="K237" s="300"/>
      <c r="L237" s="300"/>
      <c r="M237" s="300"/>
      <c r="N237" s="300"/>
      <c r="O237" s="300"/>
      <c r="P237" s="300"/>
      <c r="Q237" s="300"/>
      <c r="R237" s="300"/>
      <c r="S237" s="300"/>
      <c r="T237" s="300"/>
      <c r="U237" s="300"/>
      <c r="V237" s="300"/>
      <c r="W237" s="300"/>
      <c r="X237" s="300"/>
      <c r="Y237" s="300"/>
      <c r="Z237" s="300"/>
      <c r="AA237" s="300"/>
      <c r="AB237" s="300"/>
      <c r="AC237" s="300"/>
      <c r="AD237" s="300"/>
      <c r="AE237" s="300"/>
      <c r="AF237" s="300"/>
      <c r="AG237" s="300"/>
      <c r="AH237" s="300"/>
    </row>
    <row r="238" spans="1:34" s="288" customFormat="1" ht="15.75" customHeight="1">
      <c r="A238" s="268"/>
      <c r="B238" s="300"/>
      <c r="C238" s="300"/>
      <c r="D238" s="300"/>
      <c r="E238" s="300"/>
      <c r="F238" s="300"/>
      <c r="G238" s="300"/>
      <c r="H238" s="300"/>
      <c r="I238" s="300"/>
      <c r="J238" s="300"/>
      <c r="K238" s="300"/>
      <c r="L238" s="300"/>
      <c r="M238" s="300"/>
      <c r="N238" s="300"/>
      <c r="O238" s="300"/>
      <c r="P238" s="300"/>
      <c r="Q238" s="300"/>
      <c r="R238" s="300"/>
      <c r="S238" s="300"/>
      <c r="T238" s="300"/>
      <c r="U238" s="300"/>
      <c r="V238" s="300"/>
      <c r="W238" s="300"/>
      <c r="X238" s="300"/>
      <c r="Y238" s="300"/>
      <c r="Z238" s="300"/>
      <c r="AA238" s="300"/>
      <c r="AB238" s="300"/>
      <c r="AC238" s="300"/>
      <c r="AD238" s="300"/>
      <c r="AE238" s="300"/>
      <c r="AF238" s="300"/>
      <c r="AG238" s="300"/>
      <c r="AH238" s="300"/>
    </row>
    <row r="239" spans="1:34" s="288" customFormat="1" ht="15.75" customHeight="1">
      <c r="A239" s="268"/>
      <c r="B239" s="300"/>
      <c r="C239" s="300"/>
      <c r="D239" s="300"/>
      <c r="E239" s="300"/>
      <c r="F239" s="300"/>
      <c r="G239" s="300"/>
      <c r="H239" s="300"/>
      <c r="I239" s="300"/>
      <c r="J239" s="300"/>
      <c r="K239" s="300"/>
      <c r="L239" s="300"/>
      <c r="M239" s="300"/>
      <c r="N239" s="300"/>
      <c r="O239" s="300"/>
      <c r="P239" s="300"/>
      <c r="Q239" s="300"/>
      <c r="R239" s="300"/>
      <c r="S239" s="300"/>
      <c r="T239" s="300"/>
      <c r="U239" s="300"/>
      <c r="V239" s="300"/>
      <c r="W239" s="300"/>
      <c r="X239" s="300"/>
      <c r="Y239" s="300"/>
      <c r="Z239" s="300"/>
      <c r="AA239" s="300"/>
      <c r="AB239" s="300"/>
      <c r="AC239" s="300"/>
      <c r="AD239" s="300"/>
      <c r="AE239" s="300"/>
      <c r="AF239" s="300"/>
      <c r="AG239" s="300"/>
      <c r="AH239" s="300"/>
    </row>
    <row r="240" spans="1:34" s="288" customFormat="1" ht="15.75" customHeight="1">
      <c r="A240" s="268"/>
      <c r="B240" s="300"/>
      <c r="C240" s="300"/>
      <c r="D240" s="300"/>
      <c r="E240" s="300"/>
      <c r="F240" s="300"/>
      <c r="G240" s="300"/>
      <c r="H240" s="300"/>
      <c r="I240" s="300"/>
      <c r="J240" s="300"/>
      <c r="K240" s="300"/>
      <c r="L240" s="300"/>
      <c r="M240" s="300"/>
      <c r="N240" s="300"/>
      <c r="O240" s="300"/>
      <c r="P240" s="300"/>
      <c r="Q240" s="300"/>
      <c r="R240" s="300"/>
      <c r="S240" s="300"/>
      <c r="T240" s="300"/>
      <c r="U240" s="300"/>
      <c r="V240" s="300"/>
      <c r="W240" s="300"/>
      <c r="X240" s="300"/>
      <c r="Y240" s="300"/>
      <c r="Z240" s="300"/>
      <c r="AA240" s="300"/>
      <c r="AB240" s="300"/>
      <c r="AC240" s="300"/>
      <c r="AD240" s="300"/>
      <c r="AE240" s="300"/>
      <c r="AF240" s="300"/>
      <c r="AG240" s="300"/>
      <c r="AH240" s="300"/>
    </row>
    <row r="241" spans="1:34" s="288" customFormat="1" ht="15.75" customHeight="1">
      <c r="A241" s="268"/>
      <c r="B241" s="300"/>
      <c r="C241" s="300"/>
      <c r="D241" s="300"/>
      <c r="E241" s="300"/>
      <c r="F241" s="300"/>
      <c r="G241" s="300"/>
      <c r="H241" s="300"/>
      <c r="I241" s="300"/>
      <c r="J241" s="300"/>
      <c r="K241" s="300"/>
      <c r="L241" s="300"/>
      <c r="M241" s="300"/>
      <c r="N241" s="300"/>
      <c r="O241" s="300"/>
      <c r="P241" s="300"/>
      <c r="Q241" s="300"/>
      <c r="R241" s="300"/>
      <c r="S241" s="300"/>
      <c r="T241" s="300"/>
      <c r="U241" s="300"/>
      <c r="V241" s="300"/>
      <c r="W241" s="300"/>
      <c r="X241" s="300"/>
      <c r="Y241" s="300"/>
      <c r="Z241" s="300"/>
      <c r="AA241" s="300"/>
      <c r="AB241" s="300"/>
      <c r="AC241" s="300"/>
      <c r="AD241" s="300"/>
      <c r="AE241" s="300"/>
      <c r="AF241" s="300"/>
      <c r="AG241" s="300"/>
      <c r="AH241" s="300"/>
    </row>
    <row r="242" spans="1:34" s="288" customFormat="1" ht="15.75" customHeight="1">
      <c r="A242" s="268"/>
      <c r="B242" s="300"/>
      <c r="C242" s="300"/>
      <c r="D242" s="300"/>
      <c r="E242" s="300"/>
      <c r="F242" s="300"/>
      <c r="G242" s="300"/>
      <c r="H242" s="300"/>
      <c r="I242" s="300"/>
      <c r="J242" s="300"/>
      <c r="K242" s="300"/>
      <c r="L242" s="300"/>
      <c r="M242" s="300"/>
      <c r="N242" s="300"/>
      <c r="O242" s="300"/>
      <c r="P242" s="300"/>
      <c r="Q242" s="300"/>
      <c r="R242" s="300"/>
      <c r="S242" s="300"/>
      <c r="T242" s="300"/>
      <c r="U242" s="300"/>
      <c r="V242" s="300"/>
      <c r="W242" s="300"/>
      <c r="X242" s="300"/>
      <c r="Y242" s="300"/>
      <c r="Z242" s="300"/>
      <c r="AA242" s="300"/>
      <c r="AB242" s="300"/>
      <c r="AC242" s="300"/>
      <c r="AD242" s="300"/>
      <c r="AE242" s="300"/>
      <c r="AF242" s="300"/>
      <c r="AG242" s="300"/>
      <c r="AH242" s="300"/>
    </row>
    <row r="243" spans="1:248" s="288" customFormat="1" ht="15.75" customHeight="1">
      <c r="A243" s="268"/>
      <c r="B243" s="300"/>
      <c r="C243" s="300"/>
      <c r="D243" s="300"/>
      <c r="E243" s="300"/>
      <c r="F243" s="300"/>
      <c r="G243" s="300"/>
      <c r="H243" s="300"/>
      <c r="I243" s="300"/>
      <c r="J243" s="300"/>
      <c r="K243" s="300"/>
      <c r="L243" s="300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0"/>
      <c r="X243" s="300"/>
      <c r="Y243" s="300"/>
      <c r="Z243" s="300"/>
      <c r="AA243" s="300"/>
      <c r="AB243" s="300"/>
      <c r="AC243" s="300"/>
      <c r="AD243" s="300"/>
      <c r="AE243" s="300"/>
      <c r="AF243" s="300"/>
      <c r="AG243" s="300"/>
      <c r="AH243" s="300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  <c r="FW243" s="54"/>
      <c r="FX243" s="54"/>
      <c r="FY243" s="54"/>
      <c r="FZ243" s="54"/>
      <c r="GA243" s="54"/>
      <c r="GB243" s="54"/>
      <c r="GC243" s="54"/>
      <c r="GD243" s="54"/>
      <c r="GE243" s="54"/>
      <c r="GF243" s="54"/>
      <c r="GG243" s="54"/>
      <c r="GH243" s="54"/>
      <c r="GI243" s="54"/>
      <c r="GJ243" s="54"/>
      <c r="GK243" s="54"/>
      <c r="GL243" s="54"/>
      <c r="GM243" s="54"/>
      <c r="GN243" s="54"/>
      <c r="GO243" s="54"/>
      <c r="GP243" s="54"/>
      <c r="GQ243" s="54"/>
      <c r="GR243" s="54"/>
      <c r="GS243" s="54"/>
      <c r="GT243" s="54"/>
      <c r="GU243" s="54"/>
      <c r="GV243" s="54"/>
      <c r="GW243" s="54"/>
      <c r="GX243" s="54"/>
      <c r="GY243" s="54"/>
      <c r="GZ243" s="54"/>
      <c r="HA243" s="54"/>
      <c r="HB243" s="54"/>
      <c r="HC243" s="54"/>
      <c r="HD243" s="54"/>
      <c r="HE243" s="54"/>
      <c r="HF243" s="54"/>
      <c r="HG243" s="54"/>
      <c r="HH243" s="54"/>
      <c r="HI243" s="54"/>
      <c r="HJ243" s="54"/>
      <c r="HK243" s="54"/>
      <c r="HL243" s="54"/>
      <c r="HM243" s="54"/>
      <c r="HN243" s="54"/>
      <c r="HO243" s="54"/>
      <c r="HP243" s="54"/>
      <c r="HQ243" s="54"/>
      <c r="HR243" s="54"/>
      <c r="HS243" s="54"/>
      <c r="HT243" s="54"/>
      <c r="HU243" s="54"/>
      <c r="HV243" s="54"/>
      <c r="HW243" s="54"/>
      <c r="HX243" s="54"/>
      <c r="HY243" s="54"/>
      <c r="HZ243" s="54"/>
      <c r="IA243" s="54"/>
      <c r="IB243" s="54"/>
      <c r="IC243" s="54"/>
      <c r="ID243" s="54"/>
      <c r="IE243" s="54"/>
      <c r="IF243" s="54"/>
      <c r="IG243" s="54"/>
      <c r="IH243" s="54"/>
      <c r="II243" s="54"/>
      <c r="IJ243" s="54"/>
      <c r="IK243" s="54"/>
      <c r="IL243" s="54"/>
      <c r="IM243" s="54"/>
      <c r="IN243" s="54"/>
    </row>
    <row r="244" spans="1:34" ht="15.75" customHeight="1">
      <c r="A244" s="301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</row>
    <row r="245" spans="1:34" ht="15.75" customHeight="1">
      <c r="A245" s="301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</row>
    <row r="246" spans="1:34" ht="15.75" customHeight="1">
      <c r="A246" s="301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</row>
    <row r="247" spans="1:34" ht="15.75" customHeight="1">
      <c r="A247" s="301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</row>
    <row r="248" spans="1:34" ht="15.75" customHeight="1">
      <c r="A248" s="301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</row>
    <row r="249" spans="1:34" ht="15.75" customHeight="1">
      <c r="A249" s="301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</row>
    <row r="250" spans="1:34" ht="15.75" customHeight="1">
      <c r="A250" s="301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</row>
    <row r="251" spans="1:34" ht="15.75" customHeight="1">
      <c r="A251" s="301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</row>
    <row r="252" spans="1:34" ht="15.75" customHeight="1">
      <c r="A252" s="301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</row>
    <row r="253" spans="1:34" ht="15.75" customHeight="1">
      <c r="A253" s="301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</row>
    <row r="254" spans="1:34" ht="15.75" customHeight="1">
      <c r="A254" s="301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</row>
    <row r="255" spans="1:34" ht="15.75" customHeight="1">
      <c r="A255" s="301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</row>
    <row r="256" spans="1:34" ht="15.75" customHeight="1">
      <c r="A256" s="301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</row>
    <row r="257" spans="1:34" ht="15.75" customHeight="1">
      <c r="A257" s="301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</row>
    <row r="258" spans="1:34" ht="15.75" customHeight="1">
      <c r="A258" s="301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</row>
    <row r="259" spans="1:34" ht="15.75" customHeight="1">
      <c r="A259" s="301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</row>
    <row r="260" spans="1:34" ht="15.75" customHeight="1">
      <c r="A260" s="301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</row>
    <row r="261" spans="1:34" ht="15.75" customHeight="1">
      <c r="A261" s="301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</row>
    <row r="262" spans="1:34" ht="15.75" customHeight="1">
      <c r="A262" s="301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</row>
    <row r="263" spans="1:34" ht="15.75" customHeight="1">
      <c r="A263" s="301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</row>
    <row r="264" spans="1:34" ht="15.75" customHeight="1">
      <c r="A264" s="301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</row>
    <row r="265" spans="1:34" ht="15.75" customHeight="1">
      <c r="A265" s="301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</row>
    <row r="266" spans="1:34" ht="15.75" customHeight="1">
      <c r="A266" s="301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</row>
    <row r="267" spans="1:34" ht="15.75" customHeight="1">
      <c r="A267" s="301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</row>
    <row r="268" spans="1:34" ht="15.75" customHeight="1">
      <c r="A268" s="301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</row>
    <row r="269" spans="1:34" ht="15.75" customHeight="1">
      <c r="A269" s="301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</row>
    <row r="270" spans="1:34" ht="15.75" customHeight="1">
      <c r="A270" s="301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</row>
    <row r="271" spans="1:34" ht="15.75" customHeight="1">
      <c r="A271" s="301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</row>
    <row r="272" spans="1:34" ht="15.75" customHeight="1">
      <c r="A272" s="301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</row>
    <row r="273" spans="1:34" ht="15.75" customHeight="1">
      <c r="A273" s="301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</row>
    <row r="274" spans="1:34" ht="15.75" customHeight="1">
      <c r="A274" s="301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</row>
    <row r="275" spans="1:34" ht="15.75" customHeight="1">
      <c r="A275" s="301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</row>
    <row r="276" spans="1:34" ht="15.75" customHeight="1">
      <c r="A276" s="301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</row>
    <row r="277" spans="1:34" ht="15.75" customHeight="1">
      <c r="A277" s="301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</row>
    <row r="278" spans="1:34" ht="15">
      <c r="A278" s="301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</row>
    <row r="279" spans="1:34" ht="15">
      <c r="A279" s="301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</row>
    <row r="280" spans="1:34" ht="15">
      <c r="A280" s="301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</row>
    <row r="281" spans="1:34" ht="15">
      <c r="A281" s="301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</row>
    <row r="282" spans="1:34" ht="15">
      <c r="A282" s="301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</row>
    <row r="283" spans="1:34" ht="15">
      <c r="A283" s="301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</row>
    <row r="284" spans="1:34" ht="15">
      <c r="A284" s="301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</row>
    <row r="285" spans="1:34" ht="15">
      <c r="A285" s="301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</row>
    <row r="286" spans="1:34" ht="15">
      <c r="A286" s="301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</row>
    <row r="287" spans="1:34" ht="15">
      <c r="A287" s="301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</row>
    <row r="288" spans="1:34" ht="15">
      <c r="A288" s="301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</row>
    <row r="289" spans="1:34" ht="15">
      <c r="A289" s="301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</row>
    <row r="290" spans="1:34" ht="15">
      <c r="A290" s="301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</row>
    <row r="291" spans="1:34" ht="15">
      <c r="A291" s="301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</row>
    <row r="292" spans="1:34" ht="15">
      <c r="A292" s="301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</row>
    <row r="293" spans="1:34" ht="15">
      <c r="A293" s="301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</row>
    <row r="294" spans="1:34" ht="15">
      <c r="A294" s="301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</row>
    <row r="295" spans="1:34" ht="15">
      <c r="A295" s="301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</row>
    <row r="296" spans="1:34" ht="15">
      <c r="A296" s="301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</row>
    <row r="297" spans="1:34" ht="15">
      <c r="A297" s="301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</row>
    <row r="298" spans="1:34" ht="15">
      <c r="A298" s="301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</row>
    <row r="299" spans="1:34" ht="15">
      <c r="A299" s="301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</row>
    <row r="300" spans="1:34" ht="15">
      <c r="A300" s="301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</row>
    <row r="301" spans="1:34" ht="15">
      <c r="A301" s="301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</row>
    <row r="302" spans="1:34" ht="15">
      <c r="A302" s="301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</row>
    <row r="303" spans="1:34" ht="15">
      <c r="A303" s="301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</row>
    <row r="304" spans="1:34" ht="15">
      <c r="A304" s="301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</row>
    <row r="305" spans="1:34" ht="15">
      <c r="A305" s="301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</row>
    <row r="306" spans="1:34" ht="15">
      <c r="A306" s="301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</row>
    <row r="307" spans="1:34" ht="15">
      <c r="A307" s="301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</row>
    <row r="308" spans="1:34" ht="15">
      <c r="A308" s="301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</row>
    <row r="309" spans="1:34" ht="15">
      <c r="A309" s="301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</row>
    <row r="310" spans="1:34" ht="15">
      <c r="A310" s="301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</row>
    <row r="311" spans="1:34" ht="15">
      <c r="A311" s="301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</row>
    <row r="312" spans="1:34" ht="15">
      <c r="A312" s="301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</row>
    <row r="313" spans="1:34" ht="15">
      <c r="A313" s="301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</row>
    <row r="314" spans="1:34" ht="15">
      <c r="A314" s="301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</row>
    <row r="315" spans="1:34" ht="15">
      <c r="A315" s="301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</row>
    <row r="316" spans="1:34" ht="15">
      <c r="A316" s="301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</row>
    <row r="317" spans="1:34" ht="15">
      <c r="A317" s="301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</row>
    <row r="318" spans="1:34" ht="15">
      <c r="A318" s="301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</row>
    <row r="319" spans="1:34" ht="15">
      <c r="A319" s="301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</row>
    <row r="320" spans="1:34" ht="15">
      <c r="A320" s="301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</row>
    <row r="321" spans="1:34" ht="15">
      <c r="A321" s="301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</row>
    <row r="322" spans="1:34" ht="15">
      <c r="A322" s="301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</row>
    <row r="323" spans="1:34" ht="15">
      <c r="A323" s="301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</row>
    <row r="324" spans="1:34" ht="15">
      <c r="A324" s="301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</row>
    <row r="325" spans="1:34" ht="15">
      <c r="A325" s="301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</row>
    <row r="326" spans="1:34" ht="15">
      <c r="A326" s="301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</row>
    <row r="327" spans="1:34" ht="15">
      <c r="A327" s="301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</row>
    <row r="328" spans="1:34" ht="15">
      <c r="A328" s="301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</row>
    <row r="329" spans="1:34" ht="15">
      <c r="A329" s="301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</row>
    <row r="330" spans="1:34" ht="15">
      <c r="A330" s="301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</row>
    <row r="331" spans="1:34" ht="15">
      <c r="A331" s="301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</row>
    <row r="332" spans="1:34" ht="15">
      <c r="A332" s="301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</row>
    <row r="333" spans="1:34" ht="15">
      <c r="A333" s="301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</row>
    <row r="334" spans="1:34" ht="15">
      <c r="A334" s="301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</row>
    <row r="335" spans="1:34" ht="15">
      <c r="A335" s="301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</row>
    <row r="336" spans="1:34" ht="15">
      <c r="A336" s="301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</row>
    <row r="337" spans="1:34" ht="15">
      <c r="A337" s="301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</row>
    <row r="338" spans="1:34" ht="15">
      <c r="A338" s="301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</row>
    <row r="339" spans="1:34" ht="15">
      <c r="A339" s="301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</row>
    <row r="340" spans="1:34" ht="15">
      <c r="A340" s="301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</row>
  </sheetData>
  <sheetProtection/>
  <protectedRanges>
    <protectedRange sqref="AH80 AH91 AH93:AH101" name="Tartom?ny12_2"/>
    <protectedRange sqref="AA107 H97:I101 C95 AH102:AH103 A111 E97:F101 C91 A80:B80 AF80:AG80 E80:AB80 Y95 Z91:AB91 E91:X91 AF111:AH111 A91 AF104:AH104 AF91:AG91 C101:C103 A104:C104 G97:G104 J97:AB104 B91:B92 A93:B95 E93:X95 Z93:AB95 C93 A97:B103 E96:AB96 AF93:AG103 A96:C96" name="Tartom?ny5_6"/>
    <protectedRange sqref="H102:I103 E102:F103" name="Tartom?ny5_4_1"/>
    <protectedRange sqref="H104:I104 D104:F104" name="Tartom?ny5_5_1"/>
    <protectedRange sqref="E79:AB79 E81:AB86 E90:AB90" name="Tartom?ny3_1_1_1"/>
    <protectedRange sqref="AG86 AF90 AH79 AF79 AH81:AH86 AF81:AF86 AH90" name="Tartom?ny10_1_1"/>
    <protectedRange sqref="AG79 AG81:AG85 AG90" name="Tartom?ny3_1_1_1_1"/>
    <protectedRange sqref="A81:A86 C82:C85 C79:C80 A79 C92 C97:C100 B86:D86 C90 A90" name="Tartom?ny3_1_1_2_2"/>
    <protectedRange sqref="W165:Y165" name="Tartom?ny5_1_1_1"/>
    <protectedRange sqref="T161:AB161 T158:AB158 Q162:S162 C161:C162 T165:V165 W163:Y164 Q159:S159 Q164:S165 C158:C159 W162:AB162 Z163:AB165 W159:AB159 E161:P161 C164:C165 E164:M164 E165:P165 E158:P158 E159:M159 E162:M162" name="Tartom?ny9_1_1"/>
    <protectedRange sqref="A120" name="Tartom?ny6_1_1_1"/>
    <protectedRange sqref="C128" name="Tartom?ny1_2"/>
    <protectedRange sqref="J111:AB111 G111 B111:C111 B112 B120:B123" name="Tartom?ny5_6_1"/>
    <protectedRange sqref="H111:I111 E111:F111" name="Tartom?ny5_4_1_1"/>
    <protectedRange sqref="E120:AB120 C120" name="Tartom?ny6_1_1_1_1"/>
    <protectedRange sqref="C160" name="Tartom?ny9_1_1_2"/>
    <protectedRange sqref="B113:B119" name="Tartom?ny5_6_1_2_1_1"/>
    <protectedRange sqref="A157" name="Tartom?ny9_1_1_1_1"/>
    <protectedRange sqref="A166" name="Tartom?ny9_1_1_1_1_1"/>
    <protectedRange sqref="B42" name="Tartom?ny1_2_1_1_1"/>
    <protectedRange sqref="C26:C27 C35 B25:B39" name="Tartom?ny3_2_1_2_1_1"/>
    <protectedRange sqref="B11 B13:B15" name="Tartom?ny1_1_5_2_1"/>
    <protectedRange sqref="C15" name="Tartom?ny1_1_1_1_1_1"/>
    <protectedRange sqref="B12" name="Tartom?ny1_1_5_1_1_1"/>
    <protectedRange sqref="B16" name="Tartom?ny3_2_3_1_1_1"/>
    <protectedRange sqref="B43:B44" name="Tartom?ny1_2_1_1"/>
    <protectedRange sqref="B45:B50" name="Tartom?ny3_2_2_1_1_1_1_1"/>
    <protectedRange sqref="C45:C50" name="Tartom?ny3_2_1_1_2_1_1_1_1"/>
    <protectedRange sqref="D111" name="Tartom?ny5_4_1_1_1"/>
  </protectedRanges>
  <mergeCells count="61">
    <mergeCell ref="Q149:S149"/>
    <mergeCell ref="T149:V149"/>
    <mergeCell ref="C144:AF144"/>
    <mergeCell ref="K149:M149"/>
    <mergeCell ref="A147:AB147"/>
    <mergeCell ref="A148:A149"/>
    <mergeCell ref="C148:C149"/>
    <mergeCell ref="W149:Y149"/>
    <mergeCell ref="Z149:AB149"/>
    <mergeCell ref="B148:B149"/>
    <mergeCell ref="C146:AF146"/>
    <mergeCell ref="N136:P136"/>
    <mergeCell ref="C143:AF143"/>
    <mergeCell ref="Q136:S136"/>
    <mergeCell ref="T136:V136"/>
    <mergeCell ref="AF6:AH7"/>
    <mergeCell ref="AD6:AD8"/>
    <mergeCell ref="E6:AB6"/>
    <mergeCell ref="K7:M7"/>
    <mergeCell ref="AC6:AC8"/>
    <mergeCell ref="Q7:S7"/>
    <mergeCell ref="W7:Y7"/>
    <mergeCell ref="A6:A8"/>
    <mergeCell ref="B6:B8"/>
    <mergeCell ref="C6:C7"/>
    <mergeCell ref="AE6:AE8"/>
    <mergeCell ref="B89:C89"/>
    <mergeCell ref="A1:AH1"/>
    <mergeCell ref="A2:AH2"/>
    <mergeCell ref="A3:AH3"/>
    <mergeCell ref="A4:AH4"/>
    <mergeCell ref="N7:P7"/>
    <mergeCell ref="B10:C10"/>
    <mergeCell ref="Z7:AB7"/>
    <mergeCell ref="T7:V7"/>
    <mergeCell ref="A5:AH5"/>
    <mergeCell ref="B9:C9"/>
    <mergeCell ref="H7:J7"/>
    <mergeCell ref="B42:C42"/>
    <mergeCell ref="E7:G7"/>
    <mergeCell ref="B24:C24"/>
    <mergeCell ref="B53:C53"/>
    <mergeCell ref="A126:A134"/>
    <mergeCell ref="B110:C110"/>
    <mergeCell ref="W136:Y136"/>
    <mergeCell ref="H136:J136"/>
    <mergeCell ref="K136:M136"/>
    <mergeCell ref="T121:V121"/>
    <mergeCell ref="B135:AC135"/>
    <mergeCell ref="E136:G136"/>
    <mergeCell ref="Z136:AB136"/>
    <mergeCell ref="E148:AB148"/>
    <mergeCell ref="B54:C54"/>
    <mergeCell ref="B77:C77"/>
    <mergeCell ref="C145:AF145"/>
    <mergeCell ref="W122:Y122"/>
    <mergeCell ref="E149:G149"/>
    <mergeCell ref="H149:J149"/>
    <mergeCell ref="N149:P149"/>
    <mergeCell ref="Z123:AB123"/>
    <mergeCell ref="A125:AH125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portrait" paperSize="8" scale="44" r:id="rId1"/>
  <rowBreaks count="1" manualBreakCount="1">
    <brk id="77" max="34" man="1"/>
  </rowBreaks>
  <colBreaks count="1" manualBreakCount="1">
    <brk id="3" max="1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N453"/>
  <sheetViews>
    <sheetView view="pageBreakPreview" zoomScale="80" zoomScaleNormal="60" zoomScaleSheetLayoutView="8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2" sqref="A12:D15"/>
    </sheetView>
  </sheetViews>
  <sheetFormatPr defaultColWidth="9.140625" defaultRowHeight="12.75"/>
  <cols>
    <col min="1" max="1" width="16.00390625" style="501" customWidth="1"/>
    <col min="2" max="2" width="6.140625" style="563" customWidth="1"/>
    <col min="3" max="3" width="59.8515625" style="563" customWidth="1"/>
    <col min="4" max="4" width="29.8515625" style="563" customWidth="1"/>
    <col min="5" max="28" width="5.7109375" style="563" customWidth="1"/>
    <col min="29" max="29" width="8.421875" style="563" customWidth="1"/>
    <col min="30" max="30" width="7.57421875" style="563" customWidth="1"/>
    <col min="31" max="31" width="4.7109375" style="563" customWidth="1"/>
    <col min="32" max="32" width="7.57421875" style="563" customWidth="1"/>
    <col min="33" max="33" width="7.421875" style="563" customWidth="1"/>
    <col min="34" max="34" width="6.28125" style="563" customWidth="1"/>
    <col min="35" max="35" width="5.7109375" style="563" customWidth="1"/>
    <col min="36" max="16384" width="9.140625" style="563" customWidth="1"/>
  </cols>
  <sheetData>
    <row r="1" spans="1:34" ht="15.75" customHeight="1">
      <c r="A1" s="934" t="s">
        <v>0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934"/>
      <c r="AB1" s="934"/>
      <c r="AC1" s="934"/>
      <c r="AD1" s="934"/>
      <c r="AE1" s="934"/>
      <c r="AF1" s="934"/>
      <c r="AG1" s="935"/>
      <c r="AH1" s="935"/>
    </row>
    <row r="2" spans="1:34" ht="15.75" customHeight="1">
      <c r="A2" s="936" t="s">
        <v>378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937"/>
      <c r="AA2" s="937"/>
      <c r="AB2" s="937"/>
      <c r="AC2" s="937"/>
      <c r="AD2" s="937"/>
      <c r="AE2" s="937"/>
      <c r="AF2" s="937"/>
      <c r="AG2" s="937"/>
      <c r="AH2" s="937"/>
    </row>
    <row r="3" spans="1:34" ht="15.75" customHeight="1">
      <c r="A3" s="938" t="s">
        <v>420</v>
      </c>
      <c r="B3" s="938"/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8"/>
      <c r="AA3" s="938"/>
      <c r="AB3" s="938"/>
      <c r="AC3" s="938"/>
      <c r="AD3" s="938"/>
      <c r="AE3" s="938"/>
      <c r="AF3" s="938"/>
      <c r="AG3" s="939"/>
      <c r="AH3" s="939"/>
    </row>
    <row r="4" spans="1:34" ht="15.75" customHeight="1">
      <c r="A4" s="940" t="s">
        <v>43</v>
      </c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940"/>
      <c r="P4" s="940"/>
      <c r="Q4" s="940"/>
      <c r="R4" s="940"/>
      <c r="S4" s="940"/>
      <c r="T4" s="940"/>
      <c r="U4" s="940"/>
      <c r="V4" s="940"/>
      <c r="W4" s="940"/>
      <c r="X4" s="940"/>
      <c r="Y4" s="940"/>
      <c r="Z4" s="940"/>
      <c r="AA4" s="940"/>
      <c r="AB4" s="940"/>
      <c r="AC4" s="940"/>
      <c r="AD4" s="940"/>
      <c r="AE4" s="940"/>
      <c r="AF4" s="940"/>
      <c r="AG4" s="941"/>
      <c r="AH4" s="941"/>
    </row>
    <row r="5" spans="1:34" ht="15.75" customHeight="1" thickBot="1">
      <c r="A5" s="799" t="s">
        <v>524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</row>
    <row r="6" spans="1:34" ht="15.75" customHeight="1" thickBot="1" thickTop="1">
      <c r="A6" s="942" t="s">
        <v>1</v>
      </c>
      <c r="B6" s="945" t="s">
        <v>2</v>
      </c>
      <c r="C6" s="932" t="s">
        <v>3</v>
      </c>
      <c r="D6" s="397"/>
      <c r="E6" s="929" t="s">
        <v>4</v>
      </c>
      <c r="F6" s="930"/>
      <c r="G6" s="930"/>
      <c r="H6" s="930"/>
      <c r="I6" s="930"/>
      <c r="J6" s="930"/>
      <c r="K6" s="930"/>
      <c r="L6" s="930"/>
      <c r="M6" s="930"/>
      <c r="N6" s="930"/>
      <c r="O6" s="930"/>
      <c r="P6" s="930"/>
      <c r="Q6" s="930"/>
      <c r="R6" s="930"/>
      <c r="S6" s="930"/>
      <c r="T6" s="930"/>
      <c r="U6" s="930"/>
      <c r="V6" s="930"/>
      <c r="W6" s="930"/>
      <c r="X6" s="930"/>
      <c r="Y6" s="930"/>
      <c r="Z6" s="930"/>
      <c r="AA6" s="930"/>
      <c r="AB6" s="931"/>
      <c r="AC6" s="923" t="s">
        <v>5</v>
      </c>
      <c r="AD6" s="923" t="s">
        <v>6</v>
      </c>
      <c r="AE6" s="926" t="s">
        <v>7</v>
      </c>
      <c r="AF6" s="948" t="s">
        <v>8</v>
      </c>
      <c r="AG6" s="949"/>
      <c r="AH6" s="950"/>
    </row>
    <row r="7" spans="1:34" ht="15.75" customHeight="1" thickBot="1">
      <c r="A7" s="943"/>
      <c r="B7" s="946"/>
      <c r="C7" s="933"/>
      <c r="D7" s="398"/>
      <c r="E7" s="907" t="s">
        <v>12</v>
      </c>
      <c r="F7" s="907"/>
      <c r="G7" s="907"/>
      <c r="H7" s="907" t="s">
        <v>13</v>
      </c>
      <c r="I7" s="907"/>
      <c r="J7" s="907"/>
      <c r="K7" s="907" t="s">
        <v>14</v>
      </c>
      <c r="L7" s="907"/>
      <c r="M7" s="907"/>
      <c r="N7" s="907" t="s">
        <v>15</v>
      </c>
      <c r="O7" s="907"/>
      <c r="P7" s="907"/>
      <c r="Q7" s="907" t="s">
        <v>16</v>
      </c>
      <c r="R7" s="907"/>
      <c r="S7" s="907"/>
      <c r="T7" s="907" t="s">
        <v>17</v>
      </c>
      <c r="U7" s="907"/>
      <c r="V7" s="907"/>
      <c r="W7" s="907" t="s">
        <v>18</v>
      </c>
      <c r="X7" s="907"/>
      <c r="Y7" s="907"/>
      <c r="Z7" s="907" t="s">
        <v>53</v>
      </c>
      <c r="AA7" s="907"/>
      <c r="AB7" s="907"/>
      <c r="AC7" s="924"/>
      <c r="AD7" s="924"/>
      <c r="AE7" s="927"/>
      <c r="AF7" s="951"/>
      <c r="AG7" s="952"/>
      <c r="AH7" s="953"/>
    </row>
    <row r="8" spans="1:34" ht="79.5" customHeight="1" thickBot="1">
      <c r="A8" s="944"/>
      <c r="B8" s="947"/>
      <c r="C8" s="399" t="s">
        <v>19</v>
      </c>
      <c r="D8" s="400" t="s">
        <v>51</v>
      </c>
      <c r="E8" s="401" t="s">
        <v>44</v>
      </c>
      <c r="F8" s="402" t="s">
        <v>7</v>
      </c>
      <c r="G8" s="403" t="s">
        <v>20</v>
      </c>
      <c r="H8" s="401" t="s">
        <v>44</v>
      </c>
      <c r="I8" s="402" t="s">
        <v>7</v>
      </c>
      <c r="J8" s="403" t="s">
        <v>20</v>
      </c>
      <c r="K8" s="401" t="s">
        <v>44</v>
      </c>
      <c r="L8" s="402" t="s">
        <v>7</v>
      </c>
      <c r="M8" s="403" t="s">
        <v>20</v>
      </c>
      <c r="N8" s="401" t="s">
        <v>44</v>
      </c>
      <c r="O8" s="402" t="s">
        <v>7</v>
      </c>
      <c r="P8" s="403" t="s">
        <v>20</v>
      </c>
      <c r="Q8" s="401" t="s">
        <v>44</v>
      </c>
      <c r="R8" s="402" t="s">
        <v>7</v>
      </c>
      <c r="S8" s="403" t="s">
        <v>20</v>
      </c>
      <c r="T8" s="401" t="s">
        <v>44</v>
      </c>
      <c r="U8" s="402" t="s">
        <v>7</v>
      </c>
      <c r="V8" s="403" t="s">
        <v>20</v>
      </c>
      <c r="W8" s="401" t="s">
        <v>44</v>
      </c>
      <c r="X8" s="402" t="s">
        <v>7</v>
      </c>
      <c r="Y8" s="403" t="s">
        <v>20</v>
      </c>
      <c r="Z8" s="401" t="s">
        <v>44</v>
      </c>
      <c r="AA8" s="402" t="s">
        <v>7</v>
      </c>
      <c r="AB8" s="403" t="s">
        <v>20</v>
      </c>
      <c r="AC8" s="925"/>
      <c r="AD8" s="925"/>
      <c r="AE8" s="928"/>
      <c r="AF8" s="564" t="s">
        <v>21</v>
      </c>
      <c r="AG8" s="1" t="s">
        <v>47</v>
      </c>
      <c r="AH8" s="565" t="s">
        <v>22</v>
      </c>
    </row>
    <row r="9" spans="1:34" ht="15" customHeight="1">
      <c r="A9" s="404" t="s">
        <v>12</v>
      </c>
      <c r="B9" s="918" t="s">
        <v>61</v>
      </c>
      <c r="C9" s="919"/>
      <c r="D9" s="405"/>
      <c r="E9" s="524"/>
      <c r="F9" s="406"/>
      <c r="G9" s="408"/>
      <c r="H9" s="592"/>
      <c r="I9" s="406"/>
      <c r="J9" s="407"/>
      <c r="K9" s="524"/>
      <c r="L9" s="406"/>
      <c r="M9" s="408"/>
      <c r="N9" s="592"/>
      <c r="O9" s="406"/>
      <c r="P9" s="407"/>
      <c r="Q9" s="524"/>
      <c r="R9" s="406"/>
      <c r="S9" s="408"/>
      <c r="T9" s="592"/>
      <c r="U9" s="406"/>
      <c r="V9" s="407"/>
      <c r="W9" s="524"/>
      <c r="X9" s="406"/>
      <c r="Y9" s="408"/>
      <c r="Z9" s="592"/>
      <c r="AA9" s="406"/>
      <c r="AB9" s="407"/>
      <c r="AC9" s="524"/>
      <c r="AD9" s="406"/>
      <c r="AE9" s="408"/>
      <c r="AF9" s="593"/>
      <c r="AG9" s="406"/>
      <c r="AH9" s="408"/>
    </row>
    <row r="10" spans="1:34" ht="15.75" customHeight="1">
      <c r="A10" s="409" t="s">
        <v>63</v>
      </c>
      <c r="B10" s="410"/>
      <c r="C10" s="411" t="s">
        <v>62</v>
      </c>
      <c r="D10" s="412"/>
      <c r="E10" s="746"/>
      <c r="F10" s="383"/>
      <c r="G10" s="414"/>
      <c r="H10" s="415"/>
      <c r="I10" s="383"/>
      <c r="J10" s="414"/>
      <c r="K10" s="415"/>
      <c r="L10" s="383"/>
      <c r="M10" s="416"/>
      <c r="N10" s="413"/>
      <c r="O10" s="383"/>
      <c r="P10" s="414"/>
      <c r="Q10" s="415"/>
      <c r="R10" s="383"/>
      <c r="S10" s="416"/>
      <c r="T10" s="413"/>
      <c r="U10" s="383"/>
      <c r="V10" s="414"/>
      <c r="W10" s="415"/>
      <c r="X10" s="383"/>
      <c r="Y10" s="416"/>
      <c r="Z10" s="413"/>
      <c r="AA10" s="383"/>
      <c r="AB10" s="414"/>
      <c r="AC10" s="595"/>
      <c r="AD10" s="383"/>
      <c r="AE10" s="416"/>
      <c r="AF10" s="594"/>
      <c r="AG10" s="381"/>
      <c r="AH10" s="417"/>
    </row>
    <row r="11" spans="1:34" s="549" customFormat="1" ht="15.75" customHeight="1">
      <c r="A11" s="668" t="s">
        <v>224</v>
      </c>
      <c r="B11" s="92" t="s">
        <v>9</v>
      </c>
      <c r="C11" s="777" t="s">
        <v>555</v>
      </c>
      <c r="D11" s="515" t="s">
        <v>225</v>
      </c>
      <c r="E11" s="769">
        <v>4</v>
      </c>
      <c r="F11" s="42">
        <v>2</v>
      </c>
      <c r="G11" s="775" t="s">
        <v>48</v>
      </c>
      <c r="H11" s="778"/>
      <c r="I11" s="779"/>
      <c r="J11" s="780"/>
      <c r="K11" s="781"/>
      <c r="L11" s="779"/>
      <c r="M11" s="85"/>
      <c r="N11" s="778"/>
      <c r="O11" s="779"/>
      <c r="P11" s="780"/>
      <c r="Q11" s="781"/>
      <c r="R11" s="779"/>
      <c r="S11" s="85"/>
      <c r="T11" s="778"/>
      <c r="U11" s="779"/>
      <c r="V11" s="780"/>
      <c r="W11" s="781"/>
      <c r="X11" s="779"/>
      <c r="Y11" s="85"/>
      <c r="Z11" s="778"/>
      <c r="AA11" s="779"/>
      <c r="AB11" s="780"/>
      <c r="AC11" s="52">
        <v>60</v>
      </c>
      <c r="AD11" s="86">
        <f aca="true" t="shared" si="0" ref="AD11:AD20">AE11*30</f>
        <v>60</v>
      </c>
      <c r="AE11" s="87">
        <f aca="true" t="shared" si="1" ref="AE11:AE20">F11+I11+L11+O11+R11+U11+X11+AA11</f>
        <v>2</v>
      </c>
      <c r="AF11" s="83"/>
      <c r="AG11" s="775"/>
      <c r="AH11" s="782">
        <f>AC11</f>
        <v>60</v>
      </c>
    </row>
    <row r="12" spans="1:34" s="549" customFormat="1" ht="15.75" customHeight="1">
      <c r="A12" s="783" t="s">
        <v>566</v>
      </c>
      <c r="B12" s="92" t="s">
        <v>9</v>
      </c>
      <c r="C12" s="777" t="s">
        <v>221</v>
      </c>
      <c r="D12" s="515" t="s">
        <v>570</v>
      </c>
      <c r="E12" s="769">
        <v>4</v>
      </c>
      <c r="F12" s="42">
        <v>5</v>
      </c>
      <c r="G12" s="775" t="s">
        <v>194</v>
      </c>
      <c r="H12" s="778"/>
      <c r="I12" s="779"/>
      <c r="J12" s="780"/>
      <c r="K12" s="781"/>
      <c r="L12" s="779"/>
      <c r="M12" s="85"/>
      <c r="N12" s="778"/>
      <c r="O12" s="779"/>
      <c r="P12" s="780"/>
      <c r="Q12" s="781"/>
      <c r="R12" s="779"/>
      <c r="S12" s="85"/>
      <c r="T12" s="778"/>
      <c r="U12" s="779"/>
      <c r="V12" s="780"/>
      <c r="W12" s="781"/>
      <c r="X12" s="779"/>
      <c r="Y12" s="85"/>
      <c r="Z12" s="778"/>
      <c r="AA12" s="779"/>
      <c r="AB12" s="780"/>
      <c r="AC12" s="52">
        <v>49</v>
      </c>
      <c r="AD12" s="86">
        <f t="shared" si="0"/>
        <v>150</v>
      </c>
      <c r="AE12" s="87">
        <f t="shared" si="1"/>
        <v>5</v>
      </c>
      <c r="AF12" s="83">
        <v>13</v>
      </c>
      <c r="AG12" s="775"/>
      <c r="AH12" s="782">
        <v>36</v>
      </c>
    </row>
    <row r="13" spans="1:34" s="549" customFormat="1" ht="15.75" customHeight="1">
      <c r="A13" s="783" t="s">
        <v>567</v>
      </c>
      <c r="B13" s="92" t="s">
        <v>9</v>
      </c>
      <c r="C13" s="777" t="s">
        <v>222</v>
      </c>
      <c r="D13" s="515" t="s">
        <v>570</v>
      </c>
      <c r="E13" s="769">
        <v>4</v>
      </c>
      <c r="F13" s="42">
        <v>4</v>
      </c>
      <c r="G13" s="775" t="s">
        <v>194</v>
      </c>
      <c r="H13" s="778"/>
      <c r="I13" s="779"/>
      <c r="J13" s="780"/>
      <c r="K13" s="781"/>
      <c r="L13" s="779"/>
      <c r="M13" s="85"/>
      <c r="N13" s="778"/>
      <c r="O13" s="779"/>
      <c r="P13" s="780"/>
      <c r="Q13" s="781"/>
      <c r="R13" s="779"/>
      <c r="S13" s="85"/>
      <c r="T13" s="778"/>
      <c r="U13" s="779"/>
      <c r="V13" s="780"/>
      <c r="W13" s="781"/>
      <c r="X13" s="779"/>
      <c r="Y13" s="85"/>
      <c r="Z13" s="778"/>
      <c r="AA13" s="779"/>
      <c r="AB13" s="780"/>
      <c r="AC13" s="52">
        <v>57</v>
      </c>
      <c r="AD13" s="86">
        <f t="shared" si="0"/>
        <v>120</v>
      </c>
      <c r="AE13" s="87">
        <f t="shared" si="1"/>
        <v>4</v>
      </c>
      <c r="AF13" s="83">
        <v>20</v>
      </c>
      <c r="AG13" s="775"/>
      <c r="AH13" s="782">
        <v>37</v>
      </c>
    </row>
    <row r="14" spans="1:34" s="549" customFormat="1" ht="15.75" customHeight="1">
      <c r="A14" s="783" t="s">
        <v>568</v>
      </c>
      <c r="B14" s="92" t="s">
        <v>9</v>
      </c>
      <c r="C14" s="777" t="s">
        <v>496</v>
      </c>
      <c r="D14" s="515" t="s">
        <v>570</v>
      </c>
      <c r="E14" s="769">
        <v>6</v>
      </c>
      <c r="F14" s="42">
        <v>5</v>
      </c>
      <c r="G14" s="775" t="s">
        <v>194</v>
      </c>
      <c r="H14" s="778"/>
      <c r="I14" s="779"/>
      <c r="J14" s="780"/>
      <c r="K14" s="781"/>
      <c r="L14" s="779"/>
      <c r="M14" s="85"/>
      <c r="N14" s="778"/>
      <c r="O14" s="779"/>
      <c r="P14" s="780"/>
      <c r="Q14" s="781"/>
      <c r="R14" s="779"/>
      <c r="S14" s="85"/>
      <c r="T14" s="778"/>
      <c r="U14" s="779"/>
      <c r="V14" s="780"/>
      <c r="W14" s="781"/>
      <c r="X14" s="779"/>
      <c r="Y14" s="85"/>
      <c r="Z14" s="778"/>
      <c r="AA14" s="779"/>
      <c r="AB14" s="780"/>
      <c r="AC14" s="52">
        <v>79</v>
      </c>
      <c r="AD14" s="86">
        <f t="shared" si="0"/>
        <v>150</v>
      </c>
      <c r="AE14" s="87">
        <f t="shared" si="1"/>
        <v>5</v>
      </c>
      <c r="AF14" s="83">
        <v>22</v>
      </c>
      <c r="AG14" s="775"/>
      <c r="AH14" s="782">
        <v>57</v>
      </c>
    </row>
    <row r="15" spans="1:34" s="548" customFormat="1" ht="15.75" customHeight="1">
      <c r="A15" s="783" t="s">
        <v>569</v>
      </c>
      <c r="B15" s="92" t="s">
        <v>9</v>
      </c>
      <c r="C15" s="784" t="s">
        <v>223</v>
      </c>
      <c r="D15" s="515" t="s">
        <v>570</v>
      </c>
      <c r="E15" s="4">
        <v>6</v>
      </c>
      <c r="F15" s="42">
        <v>4</v>
      </c>
      <c r="G15" s="775" t="s">
        <v>194</v>
      </c>
      <c r="H15" s="24"/>
      <c r="I15" s="3"/>
      <c r="J15" s="25"/>
      <c r="K15" s="4"/>
      <c r="L15" s="3"/>
      <c r="M15" s="23"/>
      <c r="N15" s="24"/>
      <c r="O15" s="3"/>
      <c r="P15" s="25"/>
      <c r="Q15" s="50"/>
      <c r="R15" s="49"/>
      <c r="S15" s="23"/>
      <c r="T15" s="18"/>
      <c r="U15" s="49"/>
      <c r="V15" s="91"/>
      <c r="W15" s="92"/>
      <c r="X15" s="51"/>
      <c r="Y15" s="93"/>
      <c r="Z15" s="7"/>
      <c r="AA15" s="51"/>
      <c r="AB15" s="91"/>
      <c r="AC15" s="52">
        <v>79</v>
      </c>
      <c r="AD15" s="86">
        <f t="shared" si="0"/>
        <v>120</v>
      </c>
      <c r="AE15" s="87">
        <f t="shared" si="1"/>
        <v>4</v>
      </c>
      <c r="AF15" s="396">
        <v>22</v>
      </c>
      <c r="AG15" s="93"/>
      <c r="AH15" s="782">
        <v>57</v>
      </c>
    </row>
    <row r="16" spans="1:34" s="548" customFormat="1" ht="15.75" customHeight="1">
      <c r="A16" s="666" t="s">
        <v>396</v>
      </c>
      <c r="B16" s="370" t="s">
        <v>9</v>
      </c>
      <c r="C16" s="10" t="s">
        <v>234</v>
      </c>
      <c r="D16" s="673" t="s">
        <v>556</v>
      </c>
      <c r="E16" s="4"/>
      <c r="F16" s="3"/>
      <c r="G16" s="23"/>
      <c r="H16" s="24">
        <v>2</v>
      </c>
      <c r="I16" s="3">
        <v>4</v>
      </c>
      <c r="J16" s="25" t="s">
        <v>123</v>
      </c>
      <c r="K16" s="4"/>
      <c r="L16" s="3"/>
      <c r="M16" s="23"/>
      <c r="N16" s="24"/>
      <c r="O16" s="3"/>
      <c r="P16" s="25"/>
      <c r="Q16" s="50"/>
      <c r="R16" s="49"/>
      <c r="S16" s="23"/>
      <c r="T16" s="18"/>
      <c r="U16" s="49"/>
      <c r="V16" s="91"/>
      <c r="W16" s="92"/>
      <c r="X16" s="51"/>
      <c r="Y16" s="93"/>
      <c r="Z16" s="7"/>
      <c r="AA16" s="51"/>
      <c r="AB16" s="91"/>
      <c r="AC16" s="52">
        <v>30</v>
      </c>
      <c r="AD16" s="86">
        <f t="shared" si="0"/>
        <v>120</v>
      </c>
      <c r="AE16" s="87">
        <f t="shared" si="1"/>
        <v>4</v>
      </c>
      <c r="AF16" s="396">
        <v>15</v>
      </c>
      <c r="AG16" s="93"/>
      <c r="AH16" s="91">
        <v>15</v>
      </c>
    </row>
    <row r="17" spans="1:34" s="548" customFormat="1" ht="15.75" customHeight="1">
      <c r="A17" s="666" t="s">
        <v>382</v>
      </c>
      <c r="B17" s="92" t="s">
        <v>9</v>
      </c>
      <c r="C17" s="9" t="s">
        <v>233</v>
      </c>
      <c r="D17" s="90" t="s">
        <v>389</v>
      </c>
      <c r="E17" s="4"/>
      <c r="F17" s="3"/>
      <c r="G17" s="23"/>
      <c r="H17" s="24">
        <v>2</v>
      </c>
      <c r="I17" s="3">
        <v>3</v>
      </c>
      <c r="J17" s="25" t="s">
        <v>123</v>
      </c>
      <c r="K17" s="4"/>
      <c r="L17" s="3"/>
      <c r="M17" s="23"/>
      <c r="N17" s="24"/>
      <c r="O17" s="3"/>
      <c r="P17" s="25"/>
      <c r="Q17" s="50"/>
      <c r="R17" s="49"/>
      <c r="S17" s="23"/>
      <c r="T17" s="18"/>
      <c r="U17" s="49"/>
      <c r="V17" s="91"/>
      <c r="W17" s="92"/>
      <c r="X17" s="51"/>
      <c r="Y17" s="93"/>
      <c r="Z17" s="7"/>
      <c r="AA17" s="51"/>
      <c r="AB17" s="91"/>
      <c r="AC17" s="52">
        <v>25</v>
      </c>
      <c r="AD17" s="86">
        <f t="shared" si="0"/>
        <v>90</v>
      </c>
      <c r="AE17" s="87">
        <f t="shared" si="1"/>
        <v>3</v>
      </c>
      <c r="AF17" s="396">
        <v>12</v>
      </c>
      <c r="AG17" s="93"/>
      <c r="AH17" s="91">
        <v>13</v>
      </c>
    </row>
    <row r="18" spans="1:34" s="548" customFormat="1" ht="15.75" customHeight="1">
      <c r="A18" s="666" t="s">
        <v>314</v>
      </c>
      <c r="B18" s="92" t="s">
        <v>9</v>
      </c>
      <c r="C18" s="9" t="s">
        <v>196</v>
      </c>
      <c r="D18" s="515" t="s">
        <v>557</v>
      </c>
      <c r="E18" s="4"/>
      <c r="F18" s="3"/>
      <c r="G18" s="23"/>
      <c r="H18" s="24">
        <v>1</v>
      </c>
      <c r="I18" s="3">
        <v>2</v>
      </c>
      <c r="J18" s="25" t="s">
        <v>48</v>
      </c>
      <c r="K18" s="4"/>
      <c r="L18" s="3"/>
      <c r="M18" s="23"/>
      <c r="N18" s="24"/>
      <c r="O18" s="3"/>
      <c r="P18" s="25"/>
      <c r="Q18" s="50"/>
      <c r="R18" s="49"/>
      <c r="S18" s="23"/>
      <c r="T18" s="18"/>
      <c r="U18" s="49"/>
      <c r="V18" s="91"/>
      <c r="W18" s="92"/>
      <c r="X18" s="51"/>
      <c r="Y18" s="93"/>
      <c r="Z18" s="7"/>
      <c r="AA18" s="51"/>
      <c r="AB18" s="91"/>
      <c r="AC18" s="52">
        <v>15</v>
      </c>
      <c r="AD18" s="86">
        <f t="shared" si="0"/>
        <v>60</v>
      </c>
      <c r="AE18" s="87">
        <f t="shared" si="1"/>
        <v>2</v>
      </c>
      <c r="AF18" s="396">
        <v>7</v>
      </c>
      <c r="AG18" s="93"/>
      <c r="AH18" s="91">
        <v>8</v>
      </c>
    </row>
    <row r="19" spans="1:34" s="548" customFormat="1" ht="15.75" customHeight="1">
      <c r="A19" s="666" t="s">
        <v>571</v>
      </c>
      <c r="B19" s="92" t="s">
        <v>9</v>
      </c>
      <c r="C19" s="9" t="s">
        <v>79</v>
      </c>
      <c r="D19" s="90" t="s">
        <v>558</v>
      </c>
      <c r="E19" s="4"/>
      <c r="F19" s="3"/>
      <c r="G19" s="23"/>
      <c r="H19" s="24"/>
      <c r="I19" s="3"/>
      <c r="J19" s="25"/>
      <c r="K19" s="4">
        <v>3</v>
      </c>
      <c r="L19" s="3">
        <v>4</v>
      </c>
      <c r="M19" s="23" t="s">
        <v>194</v>
      </c>
      <c r="N19" s="24"/>
      <c r="O19" s="3"/>
      <c r="P19" s="25"/>
      <c r="Q19" s="50"/>
      <c r="R19" s="49"/>
      <c r="S19" s="23"/>
      <c r="T19" s="18"/>
      <c r="U19" s="49"/>
      <c r="V19" s="91"/>
      <c r="W19" s="92"/>
      <c r="X19" s="51"/>
      <c r="Y19" s="93"/>
      <c r="Z19" s="7"/>
      <c r="AA19" s="51"/>
      <c r="AB19" s="91"/>
      <c r="AC19" s="52">
        <v>45</v>
      </c>
      <c r="AD19" s="86">
        <f>AE19*30</f>
        <v>120</v>
      </c>
      <c r="AE19" s="87">
        <f>F19+I19+L19+O19+R19+U19+X19+AA19</f>
        <v>4</v>
      </c>
      <c r="AF19" s="396">
        <v>30</v>
      </c>
      <c r="AG19" s="93"/>
      <c r="AH19" s="91">
        <v>15</v>
      </c>
    </row>
    <row r="20" spans="1:34" s="548" customFormat="1" ht="15.75" customHeight="1">
      <c r="A20" s="666" t="s">
        <v>397</v>
      </c>
      <c r="B20" s="92" t="s">
        <v>9</v>
      </c>
      <c r="C20" s="10" t="s">
        <v>235</v>
      </c>
      <c r="D20" s="673" t="s">
        <v>556</v>
      </c>
      <c r="E20" s="4"/>
      <c r="F20" s="3"/>
      <c r="G20" s="23"/>
      <c r="H20" s="24"/>
      <c r="I20" s="3"/>
      <c r="J20" s="25"/>
      <c r="K20" s="4">
        <v>3</v>
      </c>
      <c r="L20" s="3">
        <v>4</v>
      </c>
      <c r="M20" s="23" t="s">
        <v>48</v>
      </c>
      <c r="N20" s="24"/>
      <c r="O20" s="3"/>
      <c r="P20" s="25"/>
      <c r="Q20" s="50"/>
      <c r="R20" s="49"/>
      <c r="S20" s="23"/>
      <c r="T20" s="18"/>
      <c r="U20" s="49"/>
      <c r="V20" s="91"/>
      <c r="W20" s="92"/>
      <c r="X20" s="51"/>
      <c r="Y20" s="93"/>
      <c r="Z20" s="7"/>
      <c r="AA20" s="51"/>
      <c r="AB20" s="91"/>
      <c r="AC20" s="52">
        <v>45</v>
      </c>
      <c r="AD20" s="86">
        <f t="shared" si="0"/>
        <v>120</v>
      </c>
      <c r="AE20" s="87">
        <f t="shared" si="1"/>
        <v>4</v>
      </c>
      <c r="AF20" s="396">
        <v>30</v>
      </c>
      <c r="AG20" s="93"/>
      <c r="AH20" s="91">
        <v>15</v>
      </c>
    </row>
    <row r="21" spans="1:34" s="549" customFormat="1" ht="15.75" customHeight="1" thickBot="1">
      <c r="A21" s="674" t="s">
        <v>407</v>
      </c>
      <c r="B21" s="92" t="s">
        <v>9</v>
      </c>
      <c r="C21" s="15" t="s">
        <v>429</v>
      </c>
      <c r="D21" s="516" t="s">
        <v>394</v>
      </c>
      <c r="E21" s="4"/>
      <c r="F21" s="3"/>
      <c r="G21" s="23"/>
      <c r="H21" s="24"/>
      <c r="I21" s="3"/>
      <c r="J21" s="25"/>
      <c r="K21" s="4">
        <v>1</v>
      </c>
      <c r="L21" s="3">
        <v>2</v>
      </c>
      <c r="M21" s="23" t="s">
        <v>48</v>
      </c>
      <c r="N21" s="24"/>
      <c r="O21" s="3"/>
      <c r="P21" s="25"/>
      <c r="Q21" s="50"/>
      <c r="R21" s="49"/>
      <c r="S21" s="23"/>
      <c r="T21" s="18"/>
      <c r="U21" s="49"/>
      <c r="V21" s="91"/>
      <c r="W21" s="92"/>
      <c r="X21" s="51"/>
      <c r="Y21" s="93"/>
      <c r="Z21" s="7"/>
      <c r="AA21" s="51"/>
      <c r="AB21" s="91"/>
      <c r="AC21" s="52">
        <v>15</v>
      </c>
      <c r="AD21" s="86">
        <f>AE21*30</f>
        <v>60</v>
      </c>
      <c r="AE21" s="87">
        <f>F21+I21+L21+O21+R21+U21+X21+AA21</f>
        <v>2</v>
      </c>
      <c r="AF21" s="396">
        <v>10</v>
      </c>
      <c r="AG21" s="93"/>
      <c r="AH21" s="91">
        <v>5</v>
      </c>
    </row>
    <row r="22" spans="1:34" s="54" customFormat="1" ht="15.75" customHeight="1" thickBot="1">
      <c r="A22" s="667"/>
      <c r="B22" s="95"/>
      <c r="C22" s="96" t="s">
        <v>24</v>
      </c>
      <c r="D22" s="97"/>
      <c r="E22" s="101">
        <f>SUM(E11:E21)</f>
        <v>24</v>
      </c>
      <c r="F22" s="99"/>
      <c r="G22" s="100"/>
      <c r="H22" s="101">
        <f>SUM(H16:H21)</f>
        <v>5</v>
      </c>
      <c r="I22" s="99"/>
      <c r="J22" s="96"/>
      <c r="K22" s="98">
        <f>SUM(K19:K21)</f>
        <v>7</v>
      </c>
      <c r="L22" s="99"/>
      <c r="M22" s="100"/>
      <c r="N22" s="101">
        <f>SUM(N11:N21)</f>
        <v>0</v>
      </c>
      <c r="O22" s="99"/>
      <c r="P22" s="96"/>
      <c r="Q22" s="98">
        <f>SUM(Q11:Q21)</f>
        <v>0</v>
      </c>
      <c r="R22" s="99"/>
      <c r="S22" s="100"/>
      <c r="T22" s="101">
        <f>SUM(T11:T21)</f>
        <v>0</v>
      </c>
      <c r="U22" s="99"/>
      <c r="V22" s="96"/>
      <c r="W22" s="98">
        <f>SUM(W11:W21)</f>
        <v>0</v>
      </c>
      <c r="X22" s="99"/>
      <c r="Y22" s="100"/>
      <c r="Z22" s="101">
        <f>SUM(Z11:Z21)</f>
        <v>0</v>
      </c>
      <c r="AA22" s="99"/>
      <c r="AB22" s="96"/>
      <c r="AC22" s="98">
        <f>SUM(AC11:AC21)</f>
        <v>499</v>
      </c>
      <c r="AD22" s="99">
        <f>SUM(AD11:AD21)</f>
        <v>1170</v>
      </c>
      <c r="AE22" s="102"/>
      <c r="AF22" s="596">
        <f>SUM(AF16:AF21)</f>
        <v>104</v>
      </c>
      <c r="AG22" s="100">
        <f>SUM(AG11:AG21)</f>
        <v>0</v>
      </c>
      <c r="AH22" s="96">
        <f>SUM(AH11:AH21)</f>
        <v>318</v>
      </c>
    </row>
    <row r="23" spans="1:34" s="548" customFormat="1" ht="15.75" customHeight="1" thickBot="1">
      <c r="A23" s="667"/>
      <c r="B23" s="95"/>
      <c r="C23" s="96" t="s">
        <v>23</v>
      </c>
      <c r="D23" s="97"/>
      <c r="E23" s="106"/>
      <c r="F23" s="105">
        <f>SUM(F11:F21)</f>
        <v>20</v>
      </c>
      <c r="G23" s="100"/>
      <c r="H23" s="106"/>
      <c r="I23" s="105">
        <f>SUM(I16:I21)</f>
        <v>9</v>
      </c>
      <c r="J23" s="96"/>
      <c r="K23" s="104"/>
      <c r="L23" s="105">
        <f>SUM(L19:L21)</f>
        <v>10</v>
      </c>
      <c r="M23" s="100"/>
      <c r="N23" s="106"/>
      <c r="O23" s="105">
        <f>SUM(O11:O22)</f>
        <v>0</v>
      </c>
      <c r="P23" s="96"/>
      <c r="Q23" s="104"/>
      <c r="R23" s="105">
        <f>SUM(R11:R22)</f>
        <v>0</v>
      </c>
      <c r="S23" s="100"/>
      <c r="T23" s="106"/>
      <c r="U23" s="105">
        <f>SUM(U11:U22)</f>
        <v>0</v>
      </c>
      <c r="V23" s="96"/>
      <c r="W23" s="104"/>
      <c r="X23" s="105">
        <f>SUM(X11:X22)</f>
        <v>0</v>
      </c>
      <c r="Y23" s="100"/>
      <c r="Z23" s="106"/>
      <c r="AA23" s="105">
        <f>SUM(AA11:AA22)</f>
        <v>0</v>
      </c>
      <c r="AB23" s="96"/>
      <c r="AC23" s="107"/>
      <c r="AD23" s="108"/>
      <c r="AE23" s="109">
        <f>SUM(AE11:AE21)</f>
        <v>39</v>
      </c>
      <c r="AF23" s="110"/>
      <c r="AG23" s="108"/>
      <c r="AH23" s="111"/>
    </row>
    <row r="24" spans="1:34" s="548" customFormat="1" ht="15.75" customHeight="1">
      <c r="A24" s="664" t="s">
        <v>64</v>
      </c>
      <c r="B24" s="827" t="s">
        <v>68</v>
      </c>
      <c r="C24" s="828"/>
      <c r="D24" s="75"/>
      <c r="E24" s="115"/>
      <c r="F24" s="113"/>
      <c r="G24" s="114"/>
      <c r="H24" s="115"/>
      <c r="I24" s="113"/>
      <c r="J24" s="116"/>
      <c r="K24" s="112"/>
      <c r="L24" s="113"/>
      <c r="M24" s="114"/>
      <c r="N24" s="115"/>
      <c r="O24" s="113"/>
      <c r="P24" s="116"/>
      <c r="Q24" s="112"/>
      <c r="R24" s="113"/>
      <c r="S24" s="114"/>
      <c r="T24" s="115"/>
      <c r="U24" s="113"/>
      <c r="V24" s="116"/>
      <c r="W24" s="112"/>
      <c r="X24" s="113"/>
      <c r="Y24" s="114"/>
      <c r="Z24" s="115"/>
      <c r="AA24" s="113"/>
      <c r="AB24" s="116"/>
      <c r="AC24" s="112"/>
      <c r="AD24" s="113"/>
      <c r="AE24" s="114"/>
      <c r="AF24" s="83"/>
      <c r="AG24" s="42"/>
      <c r="AH24" s="84"/>
    </row>
    <row r="25" spans="1:34" s="548" customFormat="1" ht="15.75" customHeight="1">
      <c r="A25" s="666" t="s">
        <v>399</v>
      </c>
      <c r="B25" s="8" t="s">
        <v>9</v>
      </c>
      <c r="C25" s="10" t="s">
        <v>398</v>
      </c>
      <c r="D25" s="733" t="s">
        <v>480</v>
      </c>
      <c r="E25" s="24">
        <v>2</v>
      </c>
      <c r="F25" s="3">
        <v>2</v>
      </c>
      <c r="G25" s="23" t="s">
        <v>194</v>
      </c>
      <c r="H25" s="24"/>
      <c r="I25" s="3"/>
      <c r="J25" s="25"/>
      <c r="K25" s="50"/>
      <c r="L25" s="49"/>
      <c r="M25" s="23"/>
      <c r="N25" s="24"/>
      <c r="O25" s="4"/>
      <c r="P25" s="25"/>
      <c r="Q25" s="4"/>
      <c r="R25" s="3"/>
      <c r="S25" s="23"/>
      <c r="T25" s="18"/>
      <c r="U25" s="49"/>
      <c r="V25" s="91"/>
      <c r="W25" s="92"/>
      <c r="X25" s="51"/>
      <c r="Y25" s="93"/>
      <c r="Z25" s="7"/>
      <c r="AA25" s="51"/>
      <c r="AB25" s="91"/>
      <c r="AC25" s="52">
        <f aca="true" t="shared" si="2" ref="AC25:AC39">(E25+H25+K25+N25+Q25+T25+W25+Z25)*15</f>
        <v>30</v>
      </c>
      <c r="AD25" s="86">
        <f>AE25*30</f>
        <v>60</v>
      </c>
      <c r="AE25" s="87">
        <f>F25+I25+L25+O25+R25+U25+X25+AA25</f>
        <v>2</v>
      </c>
      <c r="AF25" s="393">
        <v>30</v>
      </c>
      <c r="AG25" s="394"/>
      <c r="AH25" s="395"/>
    </row>
    <row r="26" spans="1:34" s="548" customFormat="1" ht="15.75" customHeight="1">
      <c r="A26" s="666" t="s">
        <v>309</v>
      </c>
      <c r="B26" s="8" t="s">
        <v>9</v>
      </c>
      <c r="C26" s="10" t="s">
        <v>171</v>
      </c>
      <c r="D26" s="733" t="s">
        <v>415</v>
      </c>
      <c r="E26" s="24">
        <v>3</v>
      </c>
      <c r="F26" s="3">
        <v>2</v>
      </c>
      <c r="G26" s="23" t="s">
        <v>9</v>
      </c>
      <c r="H26" s="24"/>
      <c r="I26" s="3"/>
      <c r="J26" s="25"/>
      <c r="K26" s="4"/>
      <c r="L26" s="3"/>
      <c r="M26" s="23"/>
      <c r="N26" s="24"/>
      <c r="O26" s="3"/>
      <c r="P26" s="25"/>
      <c r="Q26" s="50"/>
      <c r="R26" s="49"/>
      <c r="S26" s="23"/>
      <c r="T26" s="18"/>
      <c r="U26" s="49"/>
      <c r="V26" s="91"/>
      <c r="W26" s="92"/>
      <c r="X26" s="51"/>
      <c r="Y26" s="93"/>
      <c r="Z26" s="7"/>
      <c r="AA26" s="51"/>
      <c r="AB26" s="91"/>
      <c r="AC26" s="52">
        <v>45</v>
      </c>
      <c r="AD26" s="86">
        <f>AE26*30</f>
        <v>60</v>
      </c>
      <c r="AE26" s="87">
        <f aca="true" t="shared" si="3" ref="AE26:AE39">F26+I26+L26+O26+R26+U26+X26+AA26</f>
        <v>2</v>
      </c>
      <c r="AF26" s="393">
        <v>45</v>
      </c>
      <c r="AG26" s="394"/>
      <c r="AH26" s="395"/>
    </row>
    <row r="27" spans="1:34" s="548" customFormat="1" ht="15.75" customHeight="1">
      <c r="A27" s="666" t="s">
        <v>308</v>
      </c>
      <c r="B27" s="8" t="s">
        <v>9</v>
      </c>
      <c r="C27" s="10" t="s">
        <v>175</v>
      </c>
      <c r="D27" s="733" t="s">
        <v>481</v>
      </c>
      <c r="E27" s="24">
        <v>2</v>
      </c>
      <c r="F27" s="3">
        <v>2</v>
      </c>
      <c r="G27" s="23" t="s">
        <v>9</v>
      </c>
      <c r="H27" s="24"/>
      <c r="I27" s="3"/>
      <c r="J27" s="25"/>
      <c r="K27" s="4"/>
      <c r="L27" s="3"/>
      <c r="M27" s="26"/>
      <c r="N27" s="24"/>
      <c r="O27" s="3"/>
      <c r="P27" s="25"/>
      <c r="Q27" s="50"/>
      <c r="R27" s="49"/>
      <c r="S27" s="23"/>
      <c r="T27" s="18"/>
      <c r="U27" s="49"/>
      <c r="V27" s="118"/>
      <c r="W27" s="119"/>
      <c r="X27" s="120"/>
      <c r="Y27" s="121"/>
      <c r="Z27" s="122"/>
      <c r="AA27" s="120"/>
      <c r="AB27" s="118"/>
      <c r="AC27" s="52">
        <f t="shared" si="2"/>
        <v>30</v>
      </c>
      <c r="AD27" s="86">
        <f>AE27*30</f>
        <v>60</v>
      </c>
      <c r="AE27" s="87">
        <f t="shared" si="3"/>
        <v>2</v>
      </c>
      <c r="AF27" s="12">
        <v>30</v>
      </c>
      <c r="AG27" s="47"/>
      <c r="AH27" s="395"/>
    </row>
    <row r="28" spans="1:34" s="548" customFormat="1" ht="15.75" customHeight="1">
      <c r="A28" s="666" t="s">
        <v>312</v>
      </c>
      <c r="B28" s="8" t="s">
        <v>9</v>
      </c>
      <c r="C28" s="10" t="s">
        <v>180</v>
      </c>
      <c r="D28" s="733" t="s">
        <v>181</v>
      </c>
      <c r="E28" s="24"/>
      <c r="F28" s="3"/>
      <c r="G28" s="23"/>
      <c r="H28" s="24">
        <v>2</v>
      </c>
      <c r="I28" s="3">
        <v>2</v>
      </c>
      <c r="J28" s="25" t="s">
        <v>9</v>
      </c>
      <c r="K28" s="4"/>
      <c r="L28" s="3"/>
      <c r="M28" s="25"/>
      <c r="N28" s="24"/>
      <c r="O28" s="3"/>
      <c r="P28" s="25"/>
      <c r="Q28" s="50"/>
      <c r="R28" s="49"/>
      <c r="S28" s="23"/>
      <c r="T28" s="18"/>
      <c r="U28" s="49"/>
      <c r="V28" s="118"/>
      <c r="W28" s="119"/>
      <c r="X28" s="120"/>
      <c r="Y28" s="121"/>
      <c r="Z28" s="122"/>
      <c r="AA28" s="120"/>
      <c r="AB28" s="118"/>
      <c r="AC28" s="52">
        <f t="shared" si="2"/>
        <v>30</v>
      </c>
      <c r="AD28" s="86">
        <f aca="true" t="shared" si="4" ref="AD28:AD39">AE28*30</f>
        <v>60</v>
      </c>
      <c r="AE28" s="87">
        <f t="shared" si="3"/>
        <v>2</v>
      </c>
      <c r="AF28" s="18">
        <v>22</v>
      </c>
      <c r="AG28" s="49">
        <v>8</v>
      </c>
      <c r="AH28" s="395"/>
    </row>
    <row r="29" spans="1:34" s="548" customFormat="1" ht="15.75" customHeight="1">
      <c r="A29" s="666" t="s">
        <v>416</v>
      </c>
      <c r="B29" s="8" t="s">
        <v>9</v>
      </c>
      <c r="C29" s="10" t="s">
        <v>182</v>
      </c>
      <c r="D29" s="733" t="s">
        <v>183</v>
      </c>
      <c r="E29" s="24"/>
      <c r="F29" s="3"/>
      <c r="G29" s="23"/>
      <c r="H29" s="24">
        <v>2</v>
      </c>
      <c r="I29" s="3">
        <v>2</v>
      </c>
      <c r="J29" s="25" t="s">
        <v>9</v>
      </c>
      <c r="K29" s="4"/>
      <c r="L29" s="3"/>
      <c r="M29" s="25"/>
      <c r="N29" s="24"/>
      <c r="O29" s="3"/>
      <c r="P29" s="25"/>
      <c r="Q29" s="50"/>
      <c r="R29" s="49"/>
      <c r="S29" s="23"/>
      <c r="T29" s="18"/>
      <c r="U29" s="49"/>
      <c r="V29" s="118"/>
      <c r="W29" s="119"/>
      <c r="X29" s="120"/>
      <c r="Y29" s="121"/>
      <c r="Z29" s="122"/>
      <c r="AA29" s="120"/>
      <c r="AB29" s="118"/>
      <c r="AC29" s="52">
        <f t="shared" si="2"/>
        <v>30</v>
      </c>
      <c r="AD29" s="86">
        <f t="shared" si="4"/>
        <v>60</v>
      </c>
      <c r="AE29" s="87">
        <f t="shared" si="3"/>
        <v>2</v>
      </c>
      <c r="AF29" s="12">
        <v>30</v>
      </c>
      <c r="AG29" s="47"/>
      <c r="AH29" s="395"/>
    </row>
    <row r="30" spans="1:34" s="548" customFormat="1" ht="15.75" customHeight="1">
      <c r="A30" s="665" t="s">
        <v>313</v>
      </c>
      <c r="B30" s="8" t="s">
        <v>9</v>
      </c>
      <c r="C30" s="10" t="s">
        <v>174</v>
      </c>
      <c r="D30" s="733" t="s">
        <v>184</v>
      </c>
      <c r="E30" s="24"/>
      <c r="F30" s="3"/>
      <c r="G30" s="23"/>
      <c r="H30" s="24">
        <v>3</v>
      </c>
      <c r="I30" s="3">
        <v>2</v>
      </c>
      <c r="J30" s="25" t="s">
        <v>9</v>
      </c>
      <c r="K30" s="4"/>
      <c r="L30" s="3"/>
      <c r="M30" s="25"/>
      <c r="N30" s="24"/>
      <c r="O30" s="3"/>
      <c r="P30" s="25"/>
      <c r="Q30" s="50"/>
      <c r="R30" s="49"/>
      <c r="S30" s="23"/>
      <c r="T30" s="18"/>
      <c r="U30" s="49"/>
      <c r="V30" s="118"/>
      <c r="W30" s="119"/>
      <c r="X30" s="120"/>
      <c r="Y30" s="121"/>
      <c r="Z30" s="122"/>
      <c r="AA30" s="120"/>
      <c r="AB30" s="118"/>
      <c r="AC30" s="52">
        <v>45</v>
      </c>
      <c r="AD30" s="86">
        <f t="shared" si="4"/>
        <v>60</v>
      </c>
      <c r="AE30" s="87">
        <f t="shared" si="3"/>
        <v>2</v>
      </c>
      <c r="AF30" s="18">
        <v>45</v>
      </c>
      <c r="AG30" s="47"/>
      <c r="AH30" s="395"/>
    </row>
    <row r="31" spans="1:34" s="548" customFormat="1" ht="15.75" customHeight="1">
      <c r="A31" s="666" t="s">
        <v>311</v>
      </c>
      <c r="B31" s="8" t="s">
        <v>9</v>
      </c>
      <c r="C31" s="10" t="s">
        <v>185</v>
      </c>
      <c r="D31" s="733" t="s">
        <v>186</v>
      </c>
      <c r="E31" s="24"/>
      <c r="F31" s="3"/>
      <c r="G31" s="23"/>
      <c r="H31" s="24">
        <v>2</v>
      </c>
      <c r="I31" s="3">
        <v>2</v>
      </c>
      <c r="J31" s="25" t="s">
        <v>9</v>
      </c>
      <c r="K31" s="4"/>
      <c r="L31" s="3"/>
      <c r="M31" s="25"/>
      <c r="N31" s="24"/>
      <c r="O31" s="3"/>
      <c r="P31" s="25"/>
      <c r="Q31" s="50"/>
      <c r="R31" s="49"/>
      <c r="S31" s="23"/>
      <c r="T31" s="123"/>
      <c r="U31" s="49"/>
      <c r="V31" s="118"/>
      <c r="W31" s="119"/>
      <c r="X31" s="120"/>
      <c r="Y31" s="121"/>
      <c r="Z31" s="122"/>
      <c r="AA31" s="120"/>
      <c r="AB31" s="118"/>
      <c r="AC31" s="52">
        <f t="shared" si="2"/>
        <v>30</v>
      </c>
      <c r="AD31" s="86">
        <f t="shared" si="4"/>
        <v>60</v>
      </c>
      <c r="AE31" s="87">
        <f t="shared" si="3"/>
        <v>2</v>
      </c>
      <c r="AF31" s="18">
        <v>30</v>
      </c>
      <c r="AG31" s="49"/>
      <c r="AH31" s="395"/>
    </row>
    <row r="32" spans="1:34" s="548" customFormat="1" ht="15.75" customHeight="1">
      <c r="A32" s="668" t="s">
        <v>400</v>
      </c>
      <c r="B32" s="8" t="s">
        <v>9</v>
      </c>
      <c r="C32" s="10" t="s">
        <v>177</v>
      </c>
      <c r="D32" s="733" t="s">
        <v>187</v>
      </c>
      <c r="E32" s="24"/>
      <c r="F32" s="3"/>
      <c r="G32" s="23"/>
      <c r="H32" s="24">
        <v>1</v>
      </c>
      <c r="I32" s="3">
        <v>2</v>
      </c>
      <c r="J32" s="25" t="s">
        <v>194</v>
      </c>
      <c r="K32" s="4"/>
      <c r="L32" s="3"/>
      <c r="M32" s="25"/>
      <c r="N32" s="24"/>
      <c r="O32" s="3"/>
      <c r="P32" s="25"/>
      <c r="Q32" s="50"/>
      <c r="R32" s="49"/>
      <c r="S32" s="23"/>
      <c r="T32" s="18"/>
      <c r="U32" s="49"/>
      <c r="V32" s="118"/>
      <c r="W32" s="119"/>
      <c r="X32" s="120"/>
      <c r="Y32" s="121"/>
      <c r="Z32" s="122"/>
      <c r="AA32" s="120"/>
      <c r="AB32" s="118"/>
      <c r="AC32" s="52">
        <v>15</v>
      </c>
      <c r="AD32" s="86">
        <f>AE32*30</f>
        <v>60</v>
      </c>
      <c r="AE32" s="87">
        <f>F32+I32+L32+O32+R32+U32+X32+AA32</f>
        <v>2</v>
      </c>
      <c r="AF32" s="12">
        <v>15</v>
      </c>
      <c r="AG32" s="47"/>
      <c r="AH32" s="395"/>
    </row>
    <row r="33" spans="1:34" s="548" customFormat="1" ht="14.25">
      <c r="A33" s="666" t="s">
        <v>310</v>
      </c>
      <c r="B33" s="8" t="s">
        <v>9</v>
      </c>
      <c r="C33" s="10" t="s">
        <v>188</v>
      </c>
      <c r="D33" s="733" t="s">
        <v>482</v>
      </c>
      <c r="E33" s="24"/>
      <c r="F33" s="3"/>
      <c r="G33" s="23"/>
      <c r="H33" s="24">
        <v>2</v>
      </c>
      <c r="I33" s="3">
        <v>2</v>
      </c>
      <c r="J33" s="25" t="s">
        <v>9</v>
      </c>
      <c r="K33" s="4"/>
      <c r="L33" s="3"/>
      <c r="M33" s="25"/>
      <c r="N33" s="24"/>
      <c r="O33" s="3"/>
      <c r="P33" s="25"/>
      <c r="Q33" s="50"/>
      <c r="R33" s="49"/>
      <c r="S33" s="23"/>
      <c r="T33" s="18"/>
      <c r="U33" s="49"/>
      <c r="V33" s="118"/>
      <c r="W33" s="119"/>
      <c r="X33" s="120"/>
      <c r="Y33" s="121"/>
      <c r="Z33" s="122"/>
      <c r="AA33" s="120"/>
      <c r="AB33" s="118"/>
      <c r="AC33" s="52">
        <v>30</v>
      </c>
      <c r="AD33" s="86">
        <f>AE33*30</f>
        <v>60</v>
      </c>
      <c r="AE33" s="87">
        <f>F33+I33+L33+O33+R33+U33+X33+AA33</f>
        <v>2</v>
      </c>
      <c r="AF33" s="12">
        <v>30</v>
      </c>
      <c r="AG33" s="47"/>
      <c r="AH33" s="395"/>
    </row>
    <row r="34" spans="1:34" s="548" customFormat="1" ht="15.75" customHeight="1">
      <c r="A34" s="666" t="s">
        <v>329</v>
      </c>
      <c r="B34" s="8" t="s">
        <v>9</v>
      </c>
      <c r="C34" s="10" t="s">
        <v>176</v>
      </c>
      <c r="D34" s="733" t="s">
        <v>393</v>
      </c>
      <c r="E34" s="24"/>
      <c r="F34" s="3"/>
      <c r="G34" s="23"/>
      <c r="H34" s="24"/>
      <c r="I34" s="3"/>
      <c r="J34" s="25"/>
      <c r="K34" s="24">
        <v>3</v>
      </c>
      <c r="L34" s="3">
        <v>2</v>
      </c>
      <c r="M34" s="25" t="s">
        <v>194</v>
      </c>
      <c r="N34" s="24"/>
      <c r="O34" s="3"/>
      <c r="P34" s="25"/>
      <c r="Q34" s="50"/>
      <c r="R34" s="49"/>
      <c r="S34" s="23"/>
      <c r="T34" s="18"/>
      <c r="U34" s="49"/>
      <c r="V34" s="118"/>
      <c r="W34" s="119"/>
      <c r="X34" s="120"/>
      <c r="Y34" s="121"/>
      <c r="Z34" s="122"/>
      <c r="AA34" s="120"/>
      <c r="AB34" s="118"/>
      <c r="AC34" s="52">
        <v>45</v>
      </c>
      <c r="AD34" s="86">
        <f>AE34*30</f>
        <v>60</v>
      </c>
      <c r="AE34" s="87">
        <f>F34+I34+L34+O34+R34+U34+X34+AA34</f>
        <v>2</v>
      </c>
      <c r="AF34" s="12">
        <v>45</v>
      </c>
      <c r="AG34" s="47"/>
      <c r="AH34" s="395"/>
    </row>
    <row r="35" spans="1:34" s="548" customFormat="1" ht="15.75" customHeight="1">
      <c r="A35" s="666" t="s">
        <v>401</v>
      </c>
      <c r="B35" s="8" t="s">
        <v>9</v>
      </c>
      <c r="C35" s="10" t="s">
        <v>178</v>
      </c>
      <c r="D35" s="733" t="s">
        <v>402</v>
      </c>
      <c r="E35" s="24"/>
      <c r="F35" s="3"/>
      <c r="G35" s="23"/>
      <c r="H35" s="24"/>
      <c r="I35" s="3"/>
      <c r="J35" s="25"/>
      <c r="K35" s="4">
        <v>1</v>
      </c>
      <c r="L35" s="3">
        <v>2</v>
      </c>
      <c r="M35" s="26" t="s">
        <v>9</v>
      </c>
      <c r="N35" s="24"/>
      <c r="O35" s="3"/>
      <c r="P35" s="25"/>
      <c r="Q35" s="50"/>
      <c r="R35" s="49"/>
      <c r="S35" s="23"/>
      <c r="T35" s="18"/>
      <c r="U35" s="49"/>
      <c r="V35" s="118"/>
      <c r="W35" s="119"/>
      <c r="X35" s="120"/>
      <c r="Y35" s="121"/>
      <c r="Z35" s="122"/>
      <c r="AA35" s="120"/>
      <c r="AB35" s="118"/>
      <c r="AC35" s="52">
        <v>15</v>
      </c>
      <c r="AD35" s="86">
        <f t="shared" si="4"/>
        <v>60</v>
      </c>
      <c r="AE35" s="87">
        <f t="shared" si="3"/>
        <v>2</v>
      </c>
      <c r="AF35" s="12">
        <v>15</v>
      </c>
      <c r="AG35" s="47"/>
      <c r="AH35" s="395"/>
    </row>
    <row r="36" spans="1:34" s="548" customFormat="1" ht="15.75" customHeight="1">
      <c r="A36" s="665" t="s">
        <v>560</v>
      </c>
      <c r="B36" s="8" t="s">
        <v>9</v>
      </c>
      <c r="C36" s="10" t="s">
        <v>172</v>
      </c>
      <c r="D36" s="733" t="s">
        <v>504</v>
      </c>
      <c r="E36" s="24"/>
      <c r="F36" s="3"/>
      <c r="G36" s="23"/>
      <c r="H36" s="24"/>
      <c r="I36" s="3"/>
      <c r="J36" s="25"/>
      <c r="K36" s="4">
        <v>2</v>
      </c>
      <c r="L36" s="3">
        <v>2</v>
      </c>
      <c r="M36" s="26" t="s">
        <v>194</v>
      </c>
      <c r="N36" s="24"/>
      <c r="O36" s="3"/>
      <c r="P36" s="25"/>
      <c r="Q36" s="50"/>
      <c r="R36" s="49"/>
      <c r="S36" s="23"/>
      <c r="T36" s="18"/>
      <c r="U36" s="49"/>
      <c r="V36" s="118"/>
      <c r="W36" s="119"/>
      <c r="X36" s="120"/>
      <c r="Y36" s="121"/>
      <c r="Z36" s="122"/>
      <c r="AA36" s="120"/>
      <c r="AB36" s="118"/>
      <c r="AC36" s="52">
        <f t="shared" si="2"/>
        <v>30</v>
      </c>
      <c r="AD36" s="86">
        <f t="shared" si="4"/>
        <v>60</v>
      </c>
      <c r="AE36" s="87">
        <f t="shared" si="3"/>
        <v>2</v>
      </c>
      <c r="AF36" s="12">
        <v>30</v>
      </c>
      <c r="AG36" s="47"/>
      <c r="AH36" s="395"/>
    </row>
    <row r="37" spans="1:34" s="548" customFormat="1" ht="15.75" customHeight="1">
      <c r="A37" s="666" t="s">
        <v>383</v>
      </c>
      <c r="B37" s="8" t="s">
        <v>9</v>
      </c>
      <c r="C37" s="10" t="s">
        <v>189</v>
      </c>
      <c r="D37" s="733" t="s">
        <v>502</v>
      </c>
      <c r="E37" s="24"/>
      <c r="F37" s="3"/>
      <c r="G37" s="23"/>
      <c r="H37" s="24"/>
      <c r="I37" s="3"/>
      <c r="J37" s="25"/>
      <c r="K37" s="4">
        <v>2</v>
      </c>
      <c r="L37" s="3">
        <v>2</v>
      </c>
      <c r="M37" s="26" t="s">
        <v>9</v>
      </c>
      <c r="N37" s="24"/>
      <c r="O37" s="3"/>
      <c r="P37" s="25"/>
      <c r="Q37" s="50"/>
      <c r="R37" s="49"/>
      <c r="S37" s="23"/>
      <c r="T37" s="18"/>
      <c r="U37" s="49"/>
      <c r="V37" s="118"/>
      <c r="W37" s="119"/>
      <c r="X37" s="120"/>
      <c r="Y37" s="121"/>
      <c r="Z37" s="122"/>
      <c r="AA37" s="120"/>
      <c r="AB37" s="118"/>
      <c r="AC37" s="52">
        <v>30</v>
      </c>
      <c r="AD37" s="86">
        <f t="shared" si="4"/>
        <v>60</v>
      </c>
      <c r="AE37" s="87">
        <f t="shared" si="3"/>
        <v>2</v>
      </c>
      <c r="AF37" s="12">
        <v>30</v>
      </c>
      <c r="AG37" s="47"/>
      <c r="AH37" s="395"/>
    </row>
    <row r="38" spans="1:34" s="548" customFormat="1" ht="15.75" customHeight="1">
      <c r="A38" s="666" t="s">
        <v>403</v>
      </c>
      <c r="B38" s="8" t="s">
        <v>9</v>
      </c>
      <c r="C38" s="10" t="s">
        <v>173</v>
      </c>
      <c r="D38" s="733" t="s">
        <v>503</v>
      </c>
      <c r="E38" s="18"/>
      <c r="F38" s="49"/>
      <c r="G38" s="23"/>
      <c r="H38" s="18"/>
      <c r="I38" s="49"/>
      <c r="J38" s="25"/>
      <c r="K38" s="50">
        <v>1</v>
      </c>
      <c r="L38" s="49">
        <v>2</v>
      </c>
      <c r="M38" s="23" t="s">
        <v>9</v>
      </c>
      <c r="N38" s="18"/>
      <c r="O38" s="49"/>
      <c r="P38" s="25"/>
      <c r="Q38" s="4"/>
      <c r="R38" s="3"/>
      <c r="S38" s="23"/>
      <c r="T38" s="18"/>
      <c r="U38" s="49"/>
      <c r="V38" s="118"/>
      <c r="W38" s="119"/>
      <c r="X38" s="120"/>
      <c r="Y38" s="121"/>
      <c r="Z38" s="122"/>
      <c r="AA38" s="120"/>
      <c r="AB38" s="118"/>
      <c r="AC38" s="52">
        <v>15</v>
      </c>
      <c r="AD38" s="86">
        <f t="shared" si="4"/>
        <v>60</v>
      </c>
      <c r="AE38" s="87">
        <f t="shared" si="3"/>
        <v>2</v>
      </c>
      <c r="AF38" s="12">
        <v>15</v>
      </c>
      <c r="AG38" s="47"/>
      <c r="AH38" s="395"/>
    </row>
    <row r="39" spans="1:34" s="548" customFormat="1" ht="15.75" customHeight="1" thickBot="1">
      <c r="A39" s="666" t="s">
        <v>384</v>
      </c>
      <c r="B39" s="8" t="s">
        <v>9</v>
      </c>
      <c r="C39" s="10" t="s">
        <v>179</v>
      </c>
      <c r="D39" s="733" t="s">
        <v>181</v>
      </c>
      <c r="E39" s="18"/>
      <c r="F39" s="49"/>
      <c r="G39" s="23"/>
      <c r="H39" s="18"/>
      <c r="I39" s="49"/>
      <c r="J39" s="25"/>
      <c r="K39" s="50"/>
      <c r="L39" s="49"/>
      <c r="M39" s="23"/>
      <c r="N39" s="24">
        <v>2</v>
      </c>
      <c r="O39" s="3">
        <v>2</v>
      </c>
      <c r="P39" s="25" t="s">
        <v>123</v>
      </c>
      <c r="Q39" s="50"/>
      <c r="R39" s="49"/>
      <c r="S39" s="23"/>
      <c r="T39" s="18"/>
      <c r="U39" s="49"/>
      <c r="V39" s="124"/>
      <c r="W39" s="125"/>
      <c r="X39" s="126"/>
      <c r="Y39" s="127"/>
      <c r="Z39" s="128"/>
      <c r="AA39" s="126"/>
      <c r="AB39" s="124"/>
      <c r="AC39" s="52">
        <f t="shared" si="2"/>
        <v>30</v>
      </c>
      <c r="AD39" s="86">
        <f t="shared" si="4"/>
        <v>60</v>
      </c>
      <c r="AE39" s="87">
        <f t="shared" si="3"/>
        <v>2</v>
      </c>
      <c r="AF39" s="12">
        <v>30</v>
      </c>
      <c r="AG39" s="47"/>
      <c r="AH39" s="131">
        <v>12</v>
      </c>
    </row>
    <row r="40" spans="1:34" s="54" customFormat="1" ht="15.75" customHeight="1" thickBot="1">
      <c r="A40" s="667"/>
      <c r="B40" s="95"/>
      <c r="C40" s="96" t="s">
        <v>24</v>
      </c>
      <c r="D40" s="97"/>
      <c r="E40" s="101">
        <f>SUM(E25:E39)</f>
        <v>7</v>
      </c>
      <c r="F40" s="99"/>
      <c r="G40" s="100"/>
      <c r="H40" s="101">
        <f>SUM(H28:H39)</f>
        <v>12</v>
      </c>
      <c r="I40" s="99"/>
      <c r="J40" s="96"/>
      <c r="K40" s="98">
        <f>SUM(K35:K39)</f>
        <v>6</v>
      </c>
      <c r="L40" s="99"/>
      <c r="M40" s="100"/>
      <c r="N40" s="101">
        <f>SUM(N39)</f>
        <v>2</v>
      </c>
      <c r="O40" s="99"/>
      <c r="P40" s="96"/>
      <c r="Q40" s="98">
        <f>SUM(Q25:Q39)</f>
        <v>0</v>
      </c>
      <c r="R40" s="99"/>
      <c r="S40" s="100"/>
      <c r="T40" s="101">
        <f>SUM(T25:T39)</f>
        <v>0</v>
      </c>
      <c r="U40" s="99"/>
      <c r="V40" s="96"/>
      <c r="W40" s="98">
        <f>SUM(W25:W39)</f>
        <v>0</v>
      </c>
      <c r="X40" s="99"/>
      <c r="Y40" s="100"/>
      <c r="Z40" s="101">
        <f>SUM(Z25:Z39)</f>
        <v>0</v>
      </c>
      <c r="AA40" s="99"/>
      <c r="AB40" s="96"/>
      <c r="AC40" s="98">
        <f>SUM(AC25:AC39)</f>
        <v>450</v>
      </c>
      <c r="AD40" s="99">
        <f>SUM(AD25:AD39)</f>
        <v>900</v>
      </c>
      <c r="AE40" s="102"/>
      <c r="AF40" s="103">
        <f>SUM(AF25:AF39)</f>
        <v>442</v>
      </c>
      <c r="AG40" s="100">
        <f>SUM(AG25:AG39)</f>
        <v>8</v>
      </c>
      <c r="AH40" s="164">
        <f>SUM(AH25:AH39)</f>
        <v>12</v>
      </c>
    </row>
    <row r="41" spans="1:34" s="548" customFormat="1" ht="15.75" customHeight="1" thickBot="1">
      <c r="A41" s="667"/>
      <c r="B41" s="95"/>
      <c r="C41" s="96" t="s">
        <v>23</v>
      </c>
      <c r="D41" s="97"/>
      <c r="E41" s="106"/>
      <c r="F41" s="105">
        <f>SUM(F25:F39)</f>
        <v>6</v>
      </c>
      <c r="G41" s="100"/>
      <c r="H41" s="106"/>
      <c r="I41" s="105">
        <f>SUM(I28:I39)</f>
        <v>12</v>
      </c>
      <c r="J41" s="96"/>
      <c r="K41" s="104"/>
      <c r="L41" s="105">
        <f>SUM(L34:L39)</f>
        <v>10</v>
      </c>
      <c r="M41" s="100"/>
      <c r="N41" s="106"/>
      <c r="O41" s="105">
        <f>SUM(O25:O39)</f>
        <v>2</v>
      </c>
      <c r="P41" s="96"/>
      <c r="Q41" s="104"/>
      <c r="R41" s="105">
        <f>SUM(R25:R40)</f>
        <v>0</v>
      </c>
      <c r="S41" s="100"/>
      <c r="T41" s="106"/>
      <c r="U41" s="105">
        <f>SUM(U25:U40)</f>
        <v>0</v>
      </c>
      <c r="V41" s="96"/>
      <c r="W41" s="104"/>
      <c r="X41" s="105">
        <f>SUM(X25:X40)</f>
        <v>0</v>
      </c>
      <c r="Y41" s="100"/>
      <c r="Z41" s="106"/>
      <c r="AA41" s="105">
        <f>SUM(AA25:AA40)</f>
        <v>0</v>
      </c>
      <c r="AB41" s="96"/>
      <c r="AC41" s="107"/>
      <c r="AD41" s="108"/>
      <c r="AE41" s="109">
        <f>SUM(AE25:AE39)</f>
        <v>30</v>
      </c>
      <c r="AF41" s="110"/>
      <c r="AG41" s="108"/>
      <c r="AH41" s="111"/>
    </row>
    <row r="42" spans="1:34" s="548" customFormat="1" ht="15.75" customHeight="1">
      <c r="A42" s="664" t="s">
        <v>65</v>
      </c>
      <c r="B42" s="829" t="s">
        <v>69</v>
      </c>
      <c r="C42" s="830"/>
      <c r="D42" s="67"/>
      <c r="E42" s="112"/>
      <c r="F42" s="113"/>
      <c r="G42" s="114"/>
      <c r="H42" s="115"/>
      <c r="I42" s="113"/>
      <c r="J42" s="116"/>
      <c r="K42" s="112"/>
      <c r="L42" s="113"/>
      <c r="M42" s="114"/>
      <c r="N42" s="115"/>
      <c r="O42" s="113"/>
      <c r="P42" s="116"/>
      <c r="Q42" s="112"/>
      <c r="R42" s="113"/>
      <c r="S42" s="114"/>
      <c r="T42" s="115"/>
      <c r="U42" s="113"/>
      <c r="V42" s="116"/>
      <c r="W42" s="112"/>
      <c r="X42" s="113"/>
      <c r="Y42" s="114"/>
      <c r="Z42" s="115"/>
      <c r="AA42" s="113"/>
      <c r="AB42" s="116"/>
      <c r="AC42" s="112"/>
      <c r="AD42" s="113"/>
      <c r="AE42" s="114"/>
      <c r="AF42" s="83"/>
      <c r="AG42" s="42"/>
      <c r="AH42" s="84"/>
    </row>
    <row r="43" spans="1:34" s="549" customFormat="1" ht="15.75" customHeight="1">
      <c r="A43" s="669" t="s">
        <v>497</v>
      </c>
      <c r="B43" s="773" t="s">
        <v>9</v>
      </c>
      <c r="C43" s="754" t="s">
        <v>498</v>
      </c>
      <c r="D43" s="774" t="s">
        <v>470</v>
      </c>
      <c r="E43" s="769">
        <v>2</v>
      </c>
      <c r="F43" s="42">
        <v>2</v>
      </c>
      <c r="G43" s="775" t="s">
        <v>123</v>
      </c>
      <c r="H43" s="776"/>
      <c r="I43" s="42"/>
      <c r="J43" s="84"/>
      <c r="K43" s="769"/>
      <c r="L43" s="42"/>
      <c r="M43" s="775"/>
      <c r="N43" s="776"/>
      <c r="O43" s="42"/>
      <c r="P43" s="84"/>
      <c r="Q43" s="769"/>
      <c r="R43" s="42"/>
      <c r="S43" s="775"/>
      <c r="T43" s="776"/>
      <c r="U43" s="42"/>
      <c r="V43" s="84"/>
      <c r="W43" s="769"/>
      <c r="X43" s="42"/>
      <c r="Y43" s="775"/>
      <c r="Z43" s="776"/>
      <c r="AA43" s="42"/>
      <c r="AB43" s="84"/>
      <c r="AC43" s="52">
        <v>30</v>
      </c>
      <c r="AD43" s="86">
        <f>AE43*30</f>
        <v>60</v>
      </c>
      <c r="AE43" s="87">
        <f>F43+I43+L43+O43+R43+U43+X43+AA43</f>
        <v>2</v>
      </c>
      <c r="AF43" s="83"/>
      <c r="AG43" s="42"/>
      <c r="AH43" s="84">
        <v>30</v>
      </c>
    </row>
    <row r="44" spans="1:34" s="549" customFormat="1" ht="15.75" customHeight="1">
      <c r="A44" s="669" t="s">
        <v>499</v>
      </c>
      <c r="B44" s="773" t="s">
        <v>9</v>
      </c>
      <c r="C44" s="754" t="s">
        <v>500</v>
      </c>
      <c r="D44" s="774" t="s">
        <v>470</v>
      </c>
      <c r="E44" s="769">
        <v>2</v>
      </c>
      <c r="F44" s="42">
        <v>2</v>
      </c>
      <c r="G44" s="775" t="s">
        <v>123</v>
      </c>
      <c r="H44" s="776"/>
      <c r="I44" s="42"/>
      <c r="J44" s="84"/>
      <c r="K44" s="769"/>
      <c r="L44" s="42"/>
      <c r="M44" s="775"/>
      <c r="N44" s="776"/>
      <c r="O44" s="42"/>
      <c r="P44" s="84"/>
      <c r="Q44" s="769"/>
      <c r="R44" s="42"/>
      <c r="S44" s="775"/>
      <c r="T44" s="776"/>
      <c r="U44" s="42"/>
      <c r="V44" s="84"/>
      <c r="W44" s="769"/>
      <c r="X44" s="42"/>
      <c r="Y44" s="775"/>
      <c r="Z44" s="776"/>
      <c r="AA44" s="42"/>
      <c r="AB44" s="84"/>
      <c r="AC44" s="52">
        <v>30</v>
      </c>
      <c r="AD44" s="86">
        <f>AE44*30</f>
        <v>60</v>
      </c>
      <c r="AE44" s="87">
        <f>F44+I44+L44+O44+R44+U44+X44+AA44</f>
        <v>2</v>
      </c>
      <c r="AF44" s="83">
        <v>10</v>
      </c>
      <c r="AG44" s="42"/>
      <c r="AH44" s="84">
        <v>20</v>
      </c>
    </row>
    <row r="45" spans="1:34" s="548" customFormat="1" ht="15.75" customHeight="1">
      <c r="A45" s="669" t="s">
        <v>385</v>
      </c>
      <c r="B45" s="8" t="s">
        <v>9</v>
      </c>
      <c r="C45" s="754" t="s">
        <v>70</v>
      </c>
      <c r="D45" s="756" t="s">
        <v>558</v>
      </c>
      <c r="E45" s="129"/>
      <c r="F45" s="44"/>
      <c r="G45" s="130"/>
      <c r="H45" s="43">
        <v>1</v>
      </c>
      <c r="I45" s="44">
        <v>2</v>
      </c>
      <c r="J45" s="45" t="s">
        <v>194</v>
      </c>
      <c r="K45" s="46"/>
      <c r="L45" s="47"/>
      <c r="M45" s="48"/>
      <c r="N45" s="12"/>
      <c r="O45" s="47"/>
      <c r="P45" s="131"/>
      <c r="Q45" s="46"/>
      <c r="R45" s="47"/>
      <c r="S45" s="48"/>
      <c r="T45" s="7"/>
      <c r="U45" s="51"/>
      <c r="V45" s="91"/>
      <c r="W45" s="92"/>
      <c r="X45" s="51"/>
      <c r="Y45" s="93"/>
      <c r="Z45" s="7"/>
      <c r="AA45" s="51"/>
      <c r="AB45" s="91"/>
      <c r="AC45" s="52">
        <v>15</v>
      </c>
      <c r="AD45" s="86">
        <f aca="true" t="shared" si="5" ref="AD45:AD50">AE45*30</f>
        <v>60</v>
      </c>
      <c r="AE45" s="87">
        <f aca="true" t="shared" si="6" ref="AE45:AE50">F45+I45+L45+O45+R45+U45+X45+AA45</f>
        <v>2</v>
      </c>
      <c r="AF45" s="675">
        <v>10</v>
      </c>
      <c r="AG45" s="51"/>
      <c r="AH45" s="91">
        <v>5</v>
      </c>
    </row>
    <row r="46" spans="1:34" s="548" customFormat="1" ht="15.75" customHeight="1">
      <c r="A46" s="666" t="s">
        <v>236</v>
      </c>
      <c r="B46" s="8" t="s">
        <v>9</v>
      </c>
      <c r="C46" s="754" t="s">
        <v>142</v>
      </c>
      <c r="D46" s="756" t="s">
        <v>454</v>
      </c>
      <c r="E46" s="50"/>
      <c r="F46" s="49"/>
      <c r="G46" s="23"/>
      <c r="H46" s="18">
        <v>1</v>
      </c>
      <c r="I46" s="49">
        <v>2</v>
      </c>
      <c r="J46" s="25" t="s">
        <v>48</v>
      </c>
      <c r="K46" s="46"/>
      <c r="L46" s="49"/>
      <c r="M46" s="23"/>
      <c r="N46" s="18"/>
      <c r="O46" s="49"/>
      <c r="P46" s="25"/>
      <c r="Q46" s="50"/>
      <c r="R46" s="49"/>
      <c r="S46" s="23"/>
      <c r="T46" s="18"/>
      <c r="U46" s="49"/>
      <c r="V46" s="25"/>
      <c r="W46" s="50"/>
      <c r="X46" s="49"/>
      <c r="Y46" s="23"/>
      <c r="Z46" s="18"/>
      <c r="AA46" s="49"/>
      <c r="AB46" s="25"/>
      <c r="AC46" s="52">
        <v>15</v>
      </c>
      <c r="AD46" s="86">
        <f t="shared" si="5"/>
        <v>60</v>
      </c>
      <c r="AE46" s="87">
        <f t="shared" si="6"/>
        <v>2</v>
      </c>
      <c r="AF46" s="117">
        <v>10</v>
      </c>
      <c r="AG46" s="51"/>
      <c r="AH46" s="91">
        <v>5</v>
      </c>
    </row>
    <row r="47" spans="1:34" s="548" customFormat="1" ht="15.75" customHeight="1">
      <c r="A47" s="670" t="s">
        <v>369</v>
      </c>
      <c r="B47" s="8" t="s">
        <v>9</v>
      </c>
      <c r="C47" s="754" t="s">
        <v>213</v>
      </c>
      <c r="D47" s="757" t="s">
        <v>211</v>
      </c>
      <c r="E47" s="50"/>
      <c r="F47" s="49"/>
      <c r="G47" s="23"/>
      <c r="H47" s="18">
        <v>2</v>
      </c>
      <c r="I47" s="49">
        <v>3</v>
      </c>
      <c r="J47" s="25" t="s">
        <v>48</v>
      </c>
      <c r="K47" s="50"/>
      <c r="L47" s="47"/>
      <c r="M47" s="48"/>
      <c r="N47" s="18"/>
      <c r="O47" s="49"/>
      <c r="P47" s="25"/>
      <c r="Q47" s="133"/>
      <c r="R47" s="134"/>
      <c r="S47" s="135"/>
      <c r="T47" s="550"/>
      <c r="U47" s="551"/>
      <c r="V47" s="552"/>
      <c r="W47" s="50"/>
      <c r="X47" s="49"/>
      <c r="Y47" s="23"/>
      <c r="Z47" s="18"/>
      <c r="AA47" s="49"/>
      <c r="AB47" s="25"/>
      <c r="AC47" s="52">
        <v>35</v>
      </c>
      <c r="AD47" s="86">
        <f t="shared" si="5"/>
        <v>90</v>
      </c>
      <c r="AE47" s="87">
        <f t="shared" si="6"/>
        <v>3</v>
      </c>
      <c r="AF47" s="117">
        <v>20</v>
      </c>
      <c r="AG47" s="51"/>
      <c r="AH47" s="91">
        <v>15</v>
      </c>
    </row>
    <row r="48" spans="1:34" s="548" customFormat="1" ht="15.75" customHeight="1">
      <c r="A48" s="670" t="s">
        <v>370</v>
      </c>
      <c r="B48" s="8" t="s">
        <v>9</v>
      </c>
      <c r="C48" s="754" t="s">
        <v>214</v>
      </c>
      <c r="D48" s="673" t="s">
        <v>228</v>
      </c>
      <c r="E48" s="755"/>
      <c r="F48" s="545"/>
      <c r="G48" s="543"/>
      <c r="H48" s="544"/>
      <c r="I48" s="545"/>
      <c r="J48" s="546"/>
      <c r="K48" s="46">
        <v>2</v>
      </c>
      <c r="L48" s="47">
        <v>3</v>
      </c>
      <c r="M48" s="48" t="s">
        <v>9</v>
      </c>
      <c r="N48" s="12"/>
      <c r="O48" s="47"/>
      <c r="P48" s="131"/>
      <c r="Q48" s="46"/>
      <c r="R48" s="51"/>
      <c r="S48" s="93"/>
      <c r="T48" s="7"/>
      <c r="U48" s="51"/>
      <c r="V48" s="91"/>
      <c r="W48" s="92"/>
      <c r="X48" s="51"/>
      <c r="Y48" s="93"/>
      <c r="Z48" s="7"/>
      <c r="AA48" s="51"/>
      <c r="AB48" s="91"/>
      <c r="AC48" s="52">
        <v>35</v>
      </c>
      <c r="AD48" s="86">
        <f t="shared" si="5"/>
        <v>90</v>
      </c>
      <c r="AE48" s="87">
        <f t="shared" si="6"/>
        <v>3</v>
      </c>
      <c r="AF48" s="7">
        <v>15</v>
      </c>
      <c r="AG48" s="51"/>
      <c r="AH48" s="91">
        <v>20</v>
      </c>
    </row>
    <row r="49" spans="1:34" s="548" customFormat="1" ht="15.75" customHeight="1">
      <c r="A49" s="671" t="s">
        <v>237</v>
      </c>
      <c r="B49" s="8" t="s">
        <v>9</v>
      </c>
      <c r="C49" s="754" t="s">
        <v>140</v>
      </c>
      <c r="D49" s="756" t="s">
        <v>454</v>
      </c>
      <c r="E49" s="755"/>
      <c r="F49" s="545"/>
      <c r="G49" s="543"/>
      <c r="H49" s="544"/>
      <c r="I49" s="545"/>
      <c r="J49" s="546"/>
      <c r="K49" s="46">
        <v>2</v>
      </c>
      <c r="L49" s="47">
        <v>3</v>
      </c>
      <c r="M49" s="48" t="s">
        <v>9</v>
      </c>
      <c r="N49" s="12"/>
      <c r="O49" s="47"/>
      <c r="P49" s="131"/>
      <c r="Q49" s="46"/>
      <c r="R49" s="51"/>
      <c r="S49" s="93"/>
      <c r="T49" s="7"/>
      <c r="U49" s="51"/>
      <c r="V49" s="91"/>
      <c r="W49" s="92"/>
      <c r="X49" s="51"/>
      <c r="Y49" s="93"/>
      <c r="Z49" s="7"/>
      <c r="AA49" s="51"/>
      <c r="AB49" s="91"/>
      <c r="AC49" s="52">
        <v>35</v>
      </c>
      <c r="AD49" s="86">
        <f t="shared" si="5"/>
        <v>90</v>
      </c>
      <c r="AE49" s="87">
        <f t="shared" si="6"/>
        <v>3</v>
      </c>
      <c r="AF49" s="7">
        <v>20</v>
      </c>
      <c r="AG49" s="51"/>
      <c r="AH49" s="91">
        <v>15</v>
      </c>
    </row>
    <row r="50" spans="1:34" s="548" customFormat="1" ht="15.75" customHeight="1" thickBot="1">
      <c r="A50" s="671" t="s">
        <v>361</v>
      </c>
      <c r="B50" s="8" t="s">
        <v>9</v>
      </c>
      <c r="C50" s="754" t="s">
        <v>141</v>
      </c>
      <c r="D50" s="758" t="s">
        <v>470</v>
      </c>
      <c r="E50" s="755"/>
      <c r="F50" s="545"/>
      <c r="G50" s="543"/>
      <c r="H50" s="544"/>
      <c r="I50" s="545"/>
      <c r="J50" s="546"/>
      <c r="K50" s="46">
        <v>2</v>
      </c>
      <c r="L50" s="47">
        <v>3</v>
      </c>
      <c r="M50" s="48" t="s">
        <v>48</v>
      </c>
      <c r="N50" s="12"/>
      <c r="O50" s="47"/>
      <c r="P50" s="131"/>
      <c r="Q50" s="46"/>
      <c r="R50" s="51"/>
      <c r="S50" s="93"/>
      <c r="T50" s="7"/>
      <c r="U50" s="51"/>
      <c r="V50" s="91"/>
      <c r="W50" s="92"/>
      <c r="X50" s="51"/>
      <c r="Y50" s="93"/>
      <c r="Z50" s="7"/>
      <c r="AA50" s="51"/>
      <c r="AB50" s="91"/>
      <c r="AC50" s="52">
        <v>35</v>
      </c>
      <c r="AD50" s="86">
        <f t="shared" si="5"/>
        <v>90</v>
      </c>
      <c r="AE50" s="87">
        <f t="shared" si="6"/>
        <v>3</v>
      </c>
      <c r="AF50" s="7">
        <v>15</v>
      </c>
      <c r="AG50" s="51"/>
      <c r="AH50" s="91">
        <v>20</v>
      </c>
    </row>
    <row r="51" spans="1:34" s="54" customFormat="1" ht="15.75" customHeight="1" thickBot="1">
      <c r="A51" s="667"/>
      <c r="B51" s="95"/>
      <c r="C51" s="100" t="s">
        <v>24</v>
      </c>
      <c r="D51" s="759"/>
      <c r="E51" s="104">
        <f>SUM(E43:E50)</f>
        <v>4</v>
      </c>
      <c r="F51" s="99"/>
      <c r="G51" s="102"/>
      <c r="H51" s="106">
        <f>SUM(H45:H50)</f>
        <v>4</v>
      </c>
      <c r="I51" s="99"/>
      <c r="J51" s="111"/>
      <c r="K51" s="104">
        <f>SUM(K45:K50)</f>
        <v>6</v>
      </c>
      <c r="L51" s="99"/>
      <c r="M51" s="102"/>
      <c r="N51" s="106">
        <f>SUM(N45:N50)</f>
        <v>0</v>
      </c>
      <c r="O51" s="99"/>
      <c r="P51" s="111"/>
      <c r="Q51" s="104">
        <f>SUM(Q45:Q50)</f>
        <v>0</v>
      </c>
      <c r="R51" s="99"/>
      <c r="S51" s="102"/>
      <c r="T51" s="106">
        <f>SUM(T45:T50)</f>
        <v>0</v>
      </c>
      <c r="U51" s="99"/>
      <c r="V51" s="111"/>
      <c r="W51" s="104">
        <f>SUM(W45:W50)</f>
        <v>0</v>
      </c>
      <c r="X51" s="99"/>
      <c r="Y51" s="102"/>
      <c r="Z51" s="106">
        <f>SUM(Z45:Z50)</f>
        <v>0</v>
      </c>
      <c r="AA51" s="99"/>
      <c r="AB51" s="111"/>
      <c r="AC51" s="98">
        <f>SUM(AC45:AC50)</f>
        <v>170</v>
      </c>
      <c r="AD51" s="99">
        <f>SUM(AD45:AD50)</f>
        <v>480</v>
      </c>
      <c r="AE51" s="102"/>
      <c r="AF51" s="103">
        <f>SUM(AF45:AF50)</f>
        <v>90</v>
      </c>
      <c r="AG51" s="100">
        <f>SUM(AG45:AG50)</f>
        <v>0</v>
      </c>
      <c r="AH51" s="96">
        <f>SUM(AH43:AH50)</f>
        <v>130</v>
      </c>
    </row>
    <row r="52" spans="1:34" s="548" customFormat="1" ht="15.75" customHeight="1" thickBot="1">
      <c r="A52" s="667"/>
      <c r="B52" s="95"/>
      <c r="C52" s="96" t="s">
        <v>23</v>
      </c>
      <c r="D52" s="97"/>
      <c r="E52" s="106"/>
      <c r="F52" s="99">
        <f>SUM(F43:F50)</f>
        <v>4</v>
      </c>
      <c r="G52" s="102"/>
      <c r="H52" s="106"/>
      <c r="I52" s="99">
        <f>SUM(I45:I50)</f>
        <v>7</v>
      </c>
      <c r="J52" s="111"/>
      <c r="K52" s="104"/>
      <c r="L52" s="99">
        <f>SUM(L48:L50)</f>
        <v>9</v>
      </c>
      <c r="M52" s="102"/>
      <c r="N52" s="106"/>
      <c r="O52" s="99">
        <f>SUM(O45:O50)</f>
        <v>0</v>
      </c>
      <c r="P52" s="111"/>
      <c r="Q52" s="104"/>
      <c r="R52" s="99">
        <f>SUM(R45:R50)</f>
        <v>0</v>
      </c>
      <c r="S52" s="102"/>
      <c r="T52" s="106"/>
      <c r="U52" s="99">
        <f>SUM(U45:U50)</f>
        <v>0</v>
      </c>
      <c r="V52" s="111"/>
      <c r="W52" s="104"/>
      <c r="X52" s="99">
        <f>SUM(X45:X50)</f>
        <v>0</v>
      </c>
      <c r="Y52" s="102"/>
      <c r="Z52" s="106"/>
      <c r="AA52" s="99">
        <f>SUM(AA45:AA50)</f>
        <v>0</v>
      </c>
      <c r="AB52" s="111"/>
      <c r="AC52" s="107"/>
      <c r="AD52" s="108"/>
      <c r="AE52" s="109">
        <f>SUM(AE43:AE50)</f>
        <v>20</v>
      </c>
      <c r="AF52" s="110"/>
      <c r="AG52" s="108"/>
      <c r="AH52" s="111"/>
    </row>
    <row r="53" spans="1:34" s="548" customFormat="1" ht="15.75" customHeight="1">
      <c r="A53" s="672">
        <v>2</v>
      </c>
      <c r="B53" s="827" t="s">
        <v>25</v>
      </c>
      <c r="C53" s="828"/>
      <c r="D53" s="75"/>
      <c r="E53" s="115"/>
      <c r="F53" s="113"/>
      <c r="G53" s="114"/>
      <c r="H53" s="115"/>
      <c r="I53" s="113"/>
      <c r="J53" s="116"/>
      <c r="K53" s="112"/>
      <c r="L53" s="113"/>
      <c r="M53" s="114"/>
      <c r="N53" s="115"/>
      <c r="O53" s="113"/>
      <c r="P53" s="116"/>
      <c r="Q53" s="112"/>
      <c r="R53" s="113"/>
      <c r="S53" s="114"/>
      <c r="T53" s="115"/>
      <c r="U53" s="113"/>
      <c r="V53" s="116"/>
      <c r="W53" s="112"/>
      <c r="X53" s="113"/>
      <c r="Y53" s="114"/>
      <c r="Z53" s="115"/>
      <c r="AA53" s="113"/>
      <c r="AB53" s="116"/>
      <c r="AC53" s="112"/>
      <c r="AD53" s="113"/>
      <c r="AE53" s="114"/>
      <c r="AF53" s="83"/>
      <c r="AG53" s="42"/>
      <c r="AH53" s="84"/>
    </row>
    <row r="54" spans="1:34" s="548" customFormat="1" ht="15.75" customHeight="1">
      <c r="A54" s="672" t="s">
        <v>66</v>
      </c>
      <c r="B54" s="825" t="s">
        <v>58</v>
      </c>
      <c r="C54" s="826"/>
      <c r="D54" s="75"/>
      <c r="E54" s="115"/>
      <c r="F54" s="113"/>
      <c r="G54" s="114"/>
      <c r="H54" s="115"/>
      <c r="I54" s="113"/>
      <c r="J54" s="116"/>
      <c r="K54" s="112"/>
      <c r="L54" s="113"/>
      <c r="M54" s="114"/>
      <c r="N54" s="115"/>
      <c r="O54" s="113"/>
      <c r="P54" s="116"/>
      <c r="Q54" s="112"/>
      <c r="R54" s="113"/>
      <c r="S54" s="114"/>
      <c r="T54" s="115"/>
      <c r="U54" s="113"/>
      <c r="V54" s="116"/>
      <c r="W54" s="112"/>
      <c r="X54" s="113"/>
      <c r="Y54" s="114"/>
      <c r="Z54" s="115"/>
      <c r="AA54" s="113"/>
      <c r="AB54" s="116"/>
      <c r="AC54" s="112"/>
      <c r="AD54" s="113"/>
      <c r="AE54" s="114"/>
      <c r="AF54" s="83"/>
      <c r="AG54" s="42"/>
      <c r="AH54" s="84"/>
    </row>
    <row r="55" spans="1:34" s="548" customFormat="1" ht="15.75" customHeight="1">
      <c r="A55" s="528" t="s">
        <v>362</v>
      </c>
      <c r="B55" s="12" t="s">
        <v>9</v>
      </c>
      <c r="C55" s="13" t="s">
        <v>52</v>
      </c>
      <c r="D55" s="6" t="s">
        <v>471</v>
      </c>
      <c r="E55" s="18"/>
      <c r="F55" s="49"/>
      <c r="G55" s="23"/>
      <c r="H55" s="18"/>
      <c r="I55" s="49"/>
      <c r="J55" s="25"/>
      <c r="K55" s="46">
        <v>2</v>
      </c>
      <c r="L55" s="47">
        <v>3</v>
      </c>
      <c r="M55" s="48" t="s">
        <v>48</v>
      </c>
      <c r="N55" s="12"/>
      <c r="O55" s="47"/>
      <c r="P55" s="131"/>
      <c r="Q55" s="46"/>
      <c r="R55" s="47"/>
      <c r="S55" s="48"/>
      <c r="T55" s="12"/>
      <c r="U55" s="47"/>
      <c r="V55" s="131"/>
      <c r="W55" s="46"/>
      <c r="X55" s="47"/>
      <c r="Y55" s="48"/>
      <c r="Z55" s="12"/>
      <c r="AA55" s="47"/>
      <c r="AB55" s="131"/>
      <c r="AC55" s="52">
        <v>35</v>
      </c>
      <c r="AD55" s="86">
        <f aca="true" t="shared" si="7" ref="AD55:AD71">AE55*30</f>
        <v>90</v>
      </c>
      <c r="AE55" s="87">
        <f aca="true" t="shared" si="8" ref="AE55:AE74">F55+I55+L55+O55+R55+U55+X55+AA55</f>
        <v>3</v>
      </c>
      <c r="AF55" s="117">
        <v>20</v>
      </c>
      <c r="AG55" s="51"/>
      <c r="AH55" s="91">
        <v>15</v>
      </c>
    </row>
    <row r="56" spans="1:34" s="548" customFormat="1" ht="15.75" customHeight="1">
      <c r="A56" s="520" t="s">
        <v>267</v>
      </c>
      <c r="B56" s="12" t="s">
        <v>9</v>
      </c>
      <c r="C56" s="13" t="s">
        <v>122</v>
      </c>
      <c r="D56" s="705" t="s">
        <v>470</v>
      </c>
      <c r="E56" s="24"/>
      <c r="F56" s="3"/>
      <c r="G56" s="23"/>
      <c r="H56" s="24"/>
      <c r="I56" s="3"/>
      <c r="J56" s="25"/>
      <c r="K56" s="4"/>
      <c r="L56" s="3"/>
      <c r="M56" s="23"/>
      <c r="N56" s="24">
        <v>2</v>
      </c>
      <c r="O56" s="3">
        <v>3</v>
      </c>
      <c r="P56" s="25" t="s">
        <v>48</v>
      </c>
      <c r="Q56" s="46"/>
      <c r="R56" s="47"/>
      <c r="S56" s="48"/>
      <c r="T56" s="12"/>
      <c r="U56" s="47"/>
      <c r="V56" s="91"/>
      <c r="W56" s="92"/>
      <c r="X56" s="51"/>
      <c r="Y56" s="93"/>
      <c r="Z56" s="7"/>
      <c r="AA56" s="51"/>
      <c r="AB56" s="91"/>
      <c r="AC56" s="52">
        <v>35</v>
      </c>
      <c r="AD56" s="86">
        <f t="shared" si="7"/>
        <v>90</v>
      </c>
      <c r="AE56" s="87">
        <f t="shared" si="8"/>
        <v>3</v>
      </c>
      <c r="AF56" s="396">
        <v>15</v>
      </c>
      <c r="AG56" s="93"/>
      <c r="AH56" s="91">
        <v>20</v>
      </c>
    </row>
    <row r="57" spans="1:34" s="548" customFormat="1" ht="15.75" customHeight="1">
      <c r="A57" s="528" t="s">
        <v>363</v>
      </c>
      <c r="B57" s="12" t="s">
        <v>9</v>
      </c>
      <c r="C57" s="14" t="s">
        <v>139</v>
      </c>
      <c r="D57" s="705" t="s">
        <v>470</v>
      </c>
      <c r="E57" s="12"/>
      <c r="F57" s="47"/>
      <c r="G57" s="48"/>
      <c r="H57" s="12"/>
      <c r="I57" s="47"/>
      <c r="J57" s="131"/>
      <c r="K57" s="46"/>
      <c r="L57" s="47"/>
      <c r="M57" s="48"/>
      <c r="N57" s="12">
        <v>3</v>
      </c>
      <c r="O57" s="47">
        <v>3</v>
      </c>
      <c r="P57" s="131" t="s">
        <v>9</v>
      </c>
      <c r="Q57" s="46"/>
      <c r="R57" s="47"/>
      <c r="S57" s="48"/>
      <c r="T57" s="12"/>
      <c r="U57" s="47"/>
      <c r="V57" s="131"/>
      <c r="W57" s="46"/>
      <c r="X57" s="47"/>
      <c r="Y57" s="48"/>
      <c r="Z57" s="12"/>
      <c r="AA57" s="47"/>
      <c r="AB57" s="131"/>
      <c r="AC57" s="52">
        <v>40</v>
      </c>
      <c r="AD57" s="86">
        <f t="shared" si="7"/>
        <v>90</v>
      </c>
      <c r="AE57" s="87">
        <f t="shared" si="8"/>
        <v>3</v>
      </c>
      <c r="AF57" s="117">
        <v>20</v>
      </c>
      <c r="AG57" s="137"/>
      <c r="AH57" s="91">
        <v>20</v>
      </c>
    </row>
    <row r="58" spans="1:34" s="548" customFormat="1" ht="15.75" customHeight="1">
      <c r="A58" s="520" t="s">
        <v>268</v>
      </c>
      <c r="B58" s="12" t="s">
        <v>9</v>
      </c>
      <c r="C58" s="13" t="s">
        <v>54</v>
      </c>
      <c r="D58" s="517" t="s">
        <v>393</v>
      </c>
      <c r="E58" s="18"/>
      <c r="F58" s="49"/>
      <c r="G58" s="23"/>
      <c r="H58" s="18"/>
      <c r="I58" s="49"/>
      <c r="J58" s="25"/>
      <c r="K58" s="50"/>
      <c r="L58" s="49"/>
      <c r="M58" s="23"/>
      <c r="N58" s="18">
        <v>2</v>
      </c>
      <c r="O58" s="49">
        <v>2</v>
      </c>
      <c r="P58" s="25" t="s">
        <v>48</v>
      </c>
      <c r="Q58" s="50"/>
      <c r="R58" s="49"/>
      <c r="S58" s="23"/>
      <c r="T58" s="18"/>
      <c r="U58" s="49"/>
      <c r="V58" s="25"/>
      <c r="W58" s="50"/>
      <c r="X58" s="49"/>
      <c r="Y58" s="23"/>
      <c r="Z58" s="18"/>
      <c r="AA58" s="49"/>
      <c r="AB58" s="25"/>
      <c r="AC58" s="52">
        <v>30</v>
      </c>
      <c r="AD58" s="86">
        <f t="shared" si="7"/>
        <v>60</v>
      </c>
      <c r="AE58" s="87">
        <f t="shared" si="8"/>
        <v>2</v>
      </c>
      <c r="AF58" s="117">
        <v>20</v>
      </c>
      <c r="AG58" s="51"/>
      <c r="AH58" s="91">
        <v>10</v>
      </c>
    </row>
    <row r="59" spans="1:34" s="548" customFormat="1" ht="15.75" customHeight="1">
      <c r="A59" s="520" t="s">
        <v>238</v>
      </c>
      <c r="B59" s="12" t="s">
        <v>9</v>
      </c>
      <c r="C59" s="15" t="s">
        <v>72</v>
      </c>
      <c r="D59" s="706" t="s">
        <v>113</v>
      </c>
      <c r="E59" s="18"/>
      <c r="F59" s="49"/>
      <c r="G59" s="23"/>
      <c r="H59" s="18"/>
      <c r="I59" s="49"/>
      <c r="J59" s="25"/>
      <c r="K59" s="554"/>
      <c r="L59" s="561"/>
      <c r="M59" s="554"/>
      <c r="N59" s="139">
        <v>2</v>
      </c>
      <c r="O59" s="140">
        <v>3</v>
      </c>
      <c r="P59" s="141" t="s">
        <v>9</v>
      </c>
      <c r="Q59" s="50"/>
      <c r="R59" s="49"/>
      <c r="S59" s="23"/>
      <c r="T59" s="18"/>
      <c r="U59" s="49"/>
      <c r="V59" s="25"/>
      <c r="W59" s="50"/>
      <c r="X59" s="49"/>
      <c r="Y59" s="23"/>
      <c r="Z59" s="18"/>
      <c r="AA59" s="49"/>
      <c r="AB59" s="25"/>
      <c r="AC59" s="52">
        <v>35</v>
      </c>
      <c r="AD59" s="86">
        <f t="shared" si="7"/>
        <v>90</v>
      </c>
      <c r="AE59" s="87">
        <f t="shared" si="8"/>
        <v>3</v>
      </c>
      <c r="AF59" s="117">
        <v>20</v>
      </c>
      <c r="AG59" s="137"/>
      <c r="AH59" s="91">
        <v>15</v>
      </c>
    </row>
    <row r="60" spans="1:34" s="548" customFormat="1" ht="15.75" customHeight="1">
      <c r="A60" s="521" t="s">
        <v>406</v>
      </c>
      <c r="B60" s="12" t="s">
        <v>9</v>
      </c>
      <c r="C60" s="13" t="s">
        <v>227</v>
      </c>
      <c r="D60" s="514" t="s">
        <v>116</v>
      </c>
      <c r="E60" s="18"/>
      <c r="F60" s="49"/>
      <c r="G60" s="23"/>
      <c r="H60" s="18"/>
      <c r="I60" s="49"/>
      <c r="J60" s="25"/>
      <c r="K60" s="50"/>
      <c r="L60" s="49"/>
      <c r="M60" s="23"/>
      <c r="N60" s="12">
        <v>1</v>
      </c>
      <c r="O60" s="47">
        <v>2</v>
      </c>
      <c r="P60" s="131" t="s">
        <v>48</v>
      </c>
      <c r="Q60" s="46"/>
      <c r="R60" s="47"/>
      <c r="S60" s="48"/>
      <c r="T60" s="12"/>
      <c r="U60" s="47"/>
      <c r="V60" s="131"/>
      <c r="W60" s="46"/>
      <c r="X60" s="47"/>
      <c r="Y60" s="48"/>
      <c r="Z60" s="12"/>
      <c r="AA60" s="47"/>
      <c r="AB60" s="131"/>
      <c r="AC60" s="52">
        <v>15</v>
      </c>
      <c r="AD60" s="86">
        <f t="shared" si="7"/>
        <v>60</v>
      </c>
      <c r="AE60" s="87">
        <f t="shared" si="8"/>
        <v>2</v>
      </c>
      <c r="AF60" s="117">
        <v>5</v>
      </c>
      <c r="AG60" s="137"/>
      <c r="AH60" s="91">
        <v>10</v>
      </c>
    </row>
    <row r="61" spans="1:34" s="548" customFormat="1" ht="14.25">
      <c r="A61" s="520" t="s">
        <v>269</v>
      </c>
      <c r="B61" s="12" t="s">
        <v>9</v>
      </c>
      <c r="C61" s="15" t="s">
        <v>55</v>
      </c>
      <c r="D61" s="734" t="s">
        <v>417</v>
      </c>
      <c r="E61" s="18"/>
      <c r="F61" s="553"/>
      <c r="G61" s="554"/>
      <c r="H61" s="18"/>
      <c r="I61" s="553"/>
      <c r="J61" s="555"/>
      <c r="K61" s="50"/>
      <c r="L61" s="134"/>
      <c r="M61" s="135"/>
      <c r="N61" s="142">
        <v>2</v>
      </c>
      <c r="O61" s="547">
        <v>3</v>
      </c>
      <c r="P61" s="143" t="s">
        <v>9</v>
      </c>
      <c r="Q61" s="50"/>
      <c r="R61" s="49"/>
      <c r="S61" s="23"/>
      <c r="T61" s="18"/>
      <c r="U61" s="49"/>
      <c r="V61" s="25"/>
      <c r="W61" s="50"/>
      <c r="X61" s="49"/>
      <c r="Y61" s="23"/>
      <c r="Z61" s="18"/>
      <c r="AA61" s="49"/>
      <c r="AB61" s="25"/>
      <c r="AC61" s="52">
        <v>35</v>
      </c>
      <c r="AD61" s="86">
        <f t="shared" si="7"/>
        <v>90</v>
      </c>
      <c r="AE61" s="87">
        <f t="shared" si="8"/>
        <v>3</v>
      </c>
      <c r="AF61" s="117">
        <v>25</v>
      </c>
      <c r="AG61" s="51"/>
      <c r="AH61" s="91">
        <v>10</v>
      </c>
    </row>
    <row r="62" spans="1:34" s="548" customFormat="1" ht="15.75" customHeight="1">
      <c r="A62" s="529" t="s">
        <v>364</v>
      </c>
      <c r="B62" s="12" t="s">
        <v>9</v>
      </c>
      <c r="C62" s="16" t="s">
        <v>138</v>
      </c>
      <c r="D62" s="707" t="s">
        <v>418</v>
      </c>
      <c r="E62" s="18"/>
      <c r="F62" s="49"/>
      <c r="G62" s="23"/>
      <c r="H62" s="18"/>
      <c r="I62" s="49"/>
      <c r="J62" s="25"/>
      <c r="K62" s="50"/>
      <c r="L62" s="145"/>
      <c r="M62" s="146"/>
      <c r="N62" s="18">
        <v>2</v>
      </c>
      <c r="O62" s="49">
        <v>3</v>
      </c>
      <c r="P62" s="25" t="s">
        <v>48</v>
      </c>
      <c r="Q62" s="50"/>
      <c r="R62" s="49"/>
      <c r="S62" s="23"/>
      <c r="T62" s="550"/>
      <c r="U62" s="551"/>
      <c r="V62" s="552"/>
      <c r="W62" s="147"/>
      <c r="X62" s="148"/>
      <c r="Y62" s="149"/>
      <c r="Z62" s="150"/>
      <c r="AA62" s="148"/>
      <c r="AB62" s="151"/>
      <c r="AC62" s="52">
        <v>35</v>
      </c>
      <c r="AD62" s="86">
        <f t="shared" si="7"/>
        <v>90</v>
      </c>
      <c r="AE62" s="87">
        <f t="shared" si="8"/>
        <v>3</v>
      </c>
      <c r="AF62" s="117">
        <v>15</v>
      </c>
      <c r="AG62" s="137"/>
      <c r="AH62" s="91">
        <v>20</v>
      </c>
    </row>
    <row r="63" spans="1:34" s="548" customFormat="1" ht="14.25">
      <c r="A63" s="522" t="s">
        <v>239</v>
      </c>
      <c r="B63" s="12" t="s">
        <v>9</v>
      </c>
      <c r="C63" s="15" t="s">
        <v>74</v>
      </c>
      <c r="D63" s="707" t="s">
        <v>395</v>
      </c>
      <c r="E63" s="18"/>
      <c r="F63" s="49"/>
      <c r="G63" s="23"/>
      <c r="H63" s="18"/>
      <c r="I63" s="49"/>
      <c r="J63" s="25"/>
      <c r="K63" s="50"/>
      <c r="L63" s="49"/>
      <c r="M63" s="23"/>
      <c r="N63" s="18">
        <v>2</v>
      </c>
      <c r="O63" s="49">
        <v>3</v>
      </c>
      <c r="P63" s="25" t="s">
        <v>9</v>
      </c>
      <c r="Q63" s="554"/>
      <c r="R63" s="553"/>
      <c r="S63" s="554"/>
      <c r="T63" s="18"/>
      <c r="U63" s="49"/>
      <c r="V63" s="25"/>
      <c r="W63" s="50"/>
      <c r="X63" s="49"/>
      <c r="Y63" s="23"/>
      <c r="Z63" s="18"/>
      <c r="AA63" s="49"/>
      <c r="AB63" s="25"/>
      <c r="AC63" s="52">
        <v>35</v>
      </c>
      <c r="AD63" s="86">
        <f t="shared" si="7"/>
        <v>90</v>
      </c>
      <c r="AE63" s="87">
        <f t="shared" si="8"/>
        <v>3</v>
      </c>
      <c r="AF63" s="117">
        <v>25</v>
      </c>
      <c r="AG63" s="51"/>
      <c r="AH63" s="152">
        <v>10</v>
      </c>
    </row>
    <row r="64" spans="1:34" s="548" customFormat="1" ht="15.75" customHeight="1">
      <c r="A64" s="520" t="s">
        <v>240</v>
      </c>
      <c r="B64" s="12" t="s">
        <v>9</v>
      </c>
      <c r="C64" s="15" t="s">
        <v>80</v>
      </c>
      <c r="D64" s="144" t="s">
        <v>453</v>
      </c>
      <c r="E64" s="18"/>
      <c r="F64" s="49"/>
      <c r="G64" s="23"/>
      <c r="H64" s="18"/>
      <c r="I64" s="49"/>
      <c r="J64" s="25"/>
      <c r="K64" s="50"/>
      <c r="L64" s="49"/>
      <c r="M64" s="23"/>
      <c r="N64" s="18">
        <v>2</v>
      </c>
      <c r="O64" s="49">
        <v>3</v>
      </c>
      <c r="P64" s="25" t="s">
        <v>9</v>
      </c>
      <c r="Q64" s="50"/>
      <c r="R64" s="49"/>
      <c r="S64" s="23"/>
      <c r="T64" s="18"/>
      <c r="U64" s="49"/>
      <c r="V64" s="25"/>
      <c r="W64" s="50"/>
      <c r="X64" s="49"/>
      <c r="Y64" s="23"/>
      <c r="Z64" s="18"/>
      <c r="AA64" s="49"/>
      <c r="AB64" s="25"/>
      <c r="AC64" s="52">
        <v>35</v>
      </c>
      <c r="AD64" s="86">
        <f t="shared" si="7"/>
        <v>90</v>
      </c>
      <c r="AE64" s="87">
        <f t="shared" si="8"/>
        <v>3</v>
      </c>
      <c r="AF64" s="117">
        <v>15</v>
      </c>
      <c r="AG64" s="51"/>
      <c r="AH64" s="152">
        <v>20</v>
      </c>
    </row>
    <row r="65" spans="1:34" s="548" customFormat="1" ht="15.75" customHeight="1">
      <c r="A65" s="520" t="s">
        <v>241</v>
      </c>
      <c r="B65" s="12" t="s">
        <v>9</v>
      </c>
      <c r="C65" s="15" t="s">
        <v>75</v>
      </c>
      <c r="D65" s="153" t="s">
        <v>115</v>
      </c>
      <c r="E65" s="18"/>
      <c r="F65" s="49"/>
      <c r="G65" s="23"/>
      <c r="H65" s="18"/>
      <c r="I65" s="49"/>
      <c r="J65" s="25"/>
      <c r="K65" s="50"/>
      <c r="L65" s="49"/>
      <c r="M65" s="23"/>
      <c r="N65" s="18">
        <v>2</v>
      </c>
      <c r="O65" s="49">
        <v>3</v>
      </c>
      <c r="P65" s="25" t="s">
        <v>123</v>
      </c>
      <c r="Q65" s="50"/>
      <c r="R65" s="49"/>
      <c r="S65" s="23"/>
      <c r="T65" s="18"/>
      <c r="U65" s="49"/>
      <c r="V65" s="25"/>
      <c r="W65" s="50"/>
      <c r="X65" s="49"/>
      <c r="Y65" s="23"/>
      <c r="Z65" s="18"/>
      <c r="AA65" s="49"/>
      <c r="AB65" s="25"/>
      <c r="AC65" s="52">
        <v>35</v>
      </c>
      <c r="AD65" s="86">
        <f>AE65*30</f>
        <v>90</v>
      </c>
      <c r="AE65" s="87">
        <f>F65+I65+L65+O65+R65+U65+X65+AA65</f>
        <v>3</v>
      </c>
      <c r="AF65" s="117">
        <v>10</v>
      </c>
      <c r="AG65" s="137"/>
      <c r="AH65" s="91">
        <v>25</v>
      </c>
    </row>
    <row r="66" spans="1:34" s="549" customFormat="1" ht="15.75" customHeight="1">
      <c r="A66" s="520" t="s">
        <v>242</v>
      </c>
      <c r="B66" s="18" t="s">
        <v>9</v>
      </c>
      <c r="C66" s="15" t="s">
        <v>137</v>
      </c>
      <c r="D66" s="153" t="s">
        <v>113</v>
      </c>
      <c r="E66" s="18"/>
      <c r="F66" s="49"/>
      <c r="G66" s="23"/>
      <c r="H66" s="18"/>
      <c r="I66" s="49"/>
      <c r="J66" s="25"/>
      <c r="K66" s="50"/>
      <c r="L66" s="49"/>
      <c r="M66" s="23"/>
      <c r="N66" s="18"/>
      <c r="O66" s="49"/>
      <c r="P66" s="25"/>
      <c r="Q66" s="50">
        <v>2</v>
      </c>
      <c r="R66" s="49">
        <v>3</v>
      </c>
      <c r="S66" s="23" t="s">
        <v>219</v>
      </c>
      <c r="T66" s="18"/>
      <c r="U66" s="49"/>
      <c r="V66" s="25"/>
      <c r="W66" s="50"/>
      <c r="X66" s="49"/>
      <c r="Y66" s="23"/>
      <c r="Z66" s="18"/>
      <c r="AA66" s="49"/>
      <c r="AB66" s="25"/>
      <c r="AC66" s="52">
        <v>35</v>
      </c>
      <c r="AD66" s="86">
        <f t="shared" si="7"/>
        <v>90</v>
      </c>
      <c r="AE66" s="87">
        <f t="shared" si="8"/>
        <v>3</v>
      </c>
      <c r="AF66" s="117">
        <v>30</v>
      </c>
      <c r="AG66" s="51"/>
      <c r="AH66" s="152">
        <v>5</v>
      </c>
    </row>
    <row r="67" spans="1:34" s="549" customFormat="1" ht="15.75" customHeight="1">
      <c r="A67" s="177" t="s">
        <v>365</v>
      </c>
      <c r="B67" s="18" t="s">
        <v>9</v>
      </c>
      <c r="C67" s="17" t="s">
        <v>56</v>
      </c>
      <c r="D67" s="737" t="s">
        <v>391</v>
      </c>
      <c r="E67" s="18"/>
      <c r="F67" s="49"/>
      <c r="G67" s="23"/>
      <c r="H67" s="18"/>
      <c r="I67" s="49"/>
      <c r="J67" s="25"/>
      <c r="K67" s="50"/>
      <c r="L67" s="49"/>
      <c r="M67" s="23"/>
      <c r="N67" s="18"/>
      <c r="O67" s="49"/>
      <c r="P67" s="25"/>
      <c r="Q67" s="50">
        <v>3</v>
      </c>
      <c r="R67" s="49">
        <v>4</v>
      </c>
      <c r="S67" s="23" t="s">
        <v>9</v>
      </c>
      <c r="T67" s="139"/>
      <c r="U67" s="140"/>
      <c r="V67" s="141"/>
      <c r="W67" s="154"/>
      <c r="X67" s="140"/>
      <c r="Y67" s="155"/>
      <c r="Z67" s="139"/>
      <c r="AA67" s="140"/>
      <c r="AB67" s="141"/>
      <c r="AC67" s="52">
        <v>45</v>
      </c>
      <c r="AD67" s="86">
        <f t="shared" si="7"/>
        <v>120</v>
      </c>
      <c r="AE67" s="87">
        <f t="shared" si="8"/>
        <v>4</v>
      </c>
      <c r="AF67" s="117">
        <v>25</v>
      </c>
      <c r="AG67" s="51"/>
      <c r="AH67" s="91">
        <v>20</v>
      </c>
    </row>
    <row r="68" spans="1:34" s="549" customFormat="1" ht="15.75" customHeight="1">
      <c r="A68" s="520" t="s">
        <v>270</v>
      </c>
      <c r="B68" s="18" t="s">
        <v>9</v>
      </c>
      <c r="C68" s="15" t="s">
        <v>111</v>
      </c>
      <c r="D68" s="517" t="s">
        <v>393</v>
      </c>
      <c r="E68" s="18"/>
      <c r="F68" s="49"/>
      <c r="G68" s="23"/>
      <c r="H68" s="18"/>
      <c r="I68" s="49"/>
      <c r="J68" s="25"/>
      <c r="K68" s="50"/>
      <c r="L68" s="49"/>
      <c r="M68" s="23"/>
      <c r="N68" s="18"/>
      <c r="O68" s="49"/>
      <c r="P68" s="25"/>
      <c r="Q68" s="50">
        <v>4</v>
      </c>
      <c r="R68" s="49">
        <v>5</v>
      </c>
      <c r="S68" s="23" t="s">
        <v>9</v>
      </c>
      <c r="T68" s="18"/>
      <c r="U68" s="49"/>
      <c r="V68" s="25"/>
      <c r="W68" s="50"/>
      <c r="X68" s="49"/>
      <c r="Y68" s="23"/>
      <c r="Z68" s="18"/>
      <c r="AA68" s="49"/>
      <c r="AB68" s="25"/>
      <c r="AC68" s="52">
        <v>55</v>
      </c>
      <c r="AD68" s="86">
        <f t="shared" si="7"/>
        <v>150</v>
      </c>
      <c r="AE68" s="87">
        <f t="shared" si="8"/>
        <v>5</v>
      </c>
      <c r="AF68" s="117">
        <v>30</v>
      </c>
      <c r="AG68" s="51"/>
      <c r="AH68" s="91">
        <v>25</v>
      </c>
    </row>
    <row r="69" spans="1:34" s="549" customFormat="1" ht="15.75" customHeight="1">
      <c r="A69" s="520" t="s">
        <v>366</v>
      </c>
      <c r="B69" s="18" t="s">
        <v>9</v>
      </c>
      <c r="C69" s="15" t="s">
        <v>57</v>
      </c>
      <c r="D69" s="708" t="s">
        <v>112</v>
      </c>
      <c r="E69" s="18"/>
      <c r="F69" s="49"/>
      <c r="G69" s="23"/>
      <c r="H69" s="18"/>
      <c r="I69" s="49"/>
      <c r="J69" s="25"/>
      <c r="K69" s="50"/>
      <c r="L69" s="49"/>
      <c r="M69" s="23"/>
      <c r="N69" s="18"/>
      <c r="O69" s="49"/>
      <c r="P69" s="25"/>
      <c r="Q69" s="50">
        <v>2</v>
      </c>
      <c r="R69" s="49">
        <v>3</v>
      </c>
      <c r="S69" s="23" t="s">
        <v>48</v>
      </c>
      <c r="T69" s="18"/>
      <c r="U69" s="49"/>
      <c r="V69" s="25"/>
      <c r="W69" s="50"/>
      <c r="X69" s="49"/>
      <c r="Y69" s="23"/>
      <c r="Z69" s="18"/>
      <c r="AA69" s="49"/>
      <c r="AB69" s="25"/>
      <c r="AC69" s="52">
        <v>35</v>
      </c>
      <c r="AD69" s="86">
        <f t="shared" si="7"/>
        <v>90</v>
      </c>
      <c r="AE69" s="87">
        <f t="shared" si="8"/>
        <v>3</v>
      </c>
      <c r="AF69" s="117">
        <v>20</v>
      </c>
      <c r="AG69" s="51"/>
      <c r="AH69" s="152">
        <v>15</v>
      </c>
    </row>
    <row r="70" spans="1:34" s="549" customFormat="1" ht="15.75" customHeight="1">
      <c r="A70" s="520" t="s">
        <v>367</v>
      </c>
      <c r="B70" s="18" t="s">
        <v>9</v>
      </c>
      <c r="C70" s="15" t="s">
        <v>136</v>
      </c>
      <c r="D70" s="707" t="s">
        <v>418</v>
      </c>
      <c r="E70" s="18"/>
      <c r="F70" s="49"/>
      <c r="G70" s="23"/>
      <c r="H70" s="18"/>
      <c r="I70" s="49"/>
      <c r="J70" s="25"/>
      <c r="K70" s="50"/>
      <c r="L70" s="49"/>
      <c r="M70" s="23"/>
      <c r="N70" s="18"/>
      <c r="O70" s="49"/>
      <c r="P70" s="25"/>
      <c r="Q70" s="50">
        <v>2</v>
      </c>
      <c r="R70" s="49">
        <v>3</v>
      </c>
      <c r="S70" s="23" t="s">
        <v>48</v>
      </c>
      <c r="T70" s="18"/>
      <c r="U70" s="49"/>
      <c r="V70" s="25"/>
      <c r="W70" s="50"/>
      <c r="X70" s="49"/>
      <c r="Y70" s="23"/>
      <c r="Z70" s="18"/>
      <c r="AA70" s="49"/>
      <c r="AB70" s="25"/>
      <c r="AC70" s="52">
        <v>35</v>
      </c>
      <c r="AD70" s="86">
        <f t="shared" si="7"/>
        <v>90</v>
      </c>
      <c r="AE70" s="87">
        <f t="shared" si="8"/>
        <v>3</v>
      </c>
      <c r="AF70" s="117">
        <v>15</v>
      </c>
      <c r="AG70" s="51"/>
      <c r="AH70" s="91">
        <v>20</v>
      </c>
    </row>
    <row r="71" spans="1:34" s="548" customFormat="1" ht="15.75" customHeight="1">
      <c r="A71" s="520" t="s">
        <v>243</v>
      </c>
      <c r="B71" s="12" t="s">
        <v>9</v>
      </c>
      <c r="C71" s="15" t="s">
        <v>76</v>
      </c>
      <c r="D71" s="709" t="s">
        <v>430</v>
      </c>
      <c r="E71" s="18"/>
      <c r="F71" s="49"/>
      <c r="G71" s="23"/>
      <c r="H71" s="18"/>
      <c r="I71" s="49"/>
      <c r="J71" s="25"/>
      <c r="K71" s="50"/>
      <c r="L71" s="49"/>
      <c r="M71" s="23"/>
      <c r="N71" s="18"/>
      <c r="O71" s="49"/>
      <c r="P71" s="25"/>
      <c r="Q71" s="50">
        <v>2</v>
      </c>
      <c r="R71" s="49">
        <v>3</v>
      </c>
      <c r="S71" s="23" t="s">
        <v>9</v>
      </c>
      <c r="T71" s="18"/>
      <c r="U71" s="49"/>
      <c r="V71" s="25"/>
      <c r="W71" s="50"/>
      <c r="X71" s="49"/>
      <c r="Y71" s="23"/>
      <c r="Z71" s="18"/>
      <c r="AA71" s="49"/>
      <c r="AB71" s="25"/>
      <c r="AC71" s="52">
        <v>30</v>
      </c>
      <c r="AD71" s="86">
        <f t="shared" si="7"/>
        <v>90</v>
      </c>
      <c r="AE71" s="87">
        <f t="shared" si="8"/>
        <v>3</v>
      </c>
      <c r="AF71" s="117">
        <v>20</v>
      </c>
      <c r="AG71" s="137"/>
      <c r="AH71" s="91">
        <v>10</v>
      </c>
    </row>
    <row r="72" spans="1:34" s="548" customFormat="1" ht="15.75" customHeight="1">
      <c r="A72" s="520"/>
      <c r="B72" s="12" t="s">
        <v>11</v>
      </c>
      <c r="C72" s="15" t="s">
        <v>231</v>
      </c>
      <c r="D72" s="153"/>
      <c r="E72" s="18"/>
      <c r="F72" s="49"/>
      <c r="G72" s="23"/>
      <c r="H72" s="18"/>
      <c r="I72" s="49"/>
      <c r="J72" s="25"/>
      <c r="K72" s="50"/>
      <c r="L72" s="49"/>
      <c r="M72" s="23"/>
      <c r="N72" s="18"/>
      <c r="O72" s="49"/>
      <c r="P72" s="25"/>
      <c r="Q72" s="50">
        <v>1</v>
      </c>
      <c r="R72" s="49">
        <v>2</v>
      </c>
      <c r="S72" s="23" t="s">
        <v>48</v>
      </c>
      <c r="T72" s="18"/>
      <c r="U72" s="49"/>
      <c r="V72" s="25"/>
      <c r="W72" s="50"/>
      <c r="X72" s="49"/>
      <c r="Y72" s="23"/>
      <c r="Z72" s="18"/>
      <c r="AA72" s="49"/>
      <c r="AB72" s="25"/>
      <c r="AC72" s="52">
        <v>15</v>
      </c>
      <c r="AD72" s="86">
        <f>AE72*30</f>
        <v>60</v>
      </c>
      <c r="AE72" s="87">
        <f t="shared" si="8"/>
        <v>2</v>
      </c>
      <c r="AF72" s="117">
        <v>8</v>
      </c>
      <c r="AG72" s="156"/>
      <c r="AH72" s="91">
        <v>7</v>
      </c>
    </row>
    <row r="73" spans="1:34" s="548" customFormat="1" ht="15.75" customHeight="1">
      <c r="A73" s="520" t="s">
        <v>244</v>
      </c>
      <c r="B73" s="12" t="s">
        <v>9</v>
      </c>
      <c r="C73" s="15" t="s">
        <v>77</v>
      </c>
      <c r="D73" s="153" t="s">
        <v>113</v>
      </c>
      <c r="E73" s="18"/>
      <c r="F73" s="49"/>
      <c r="G73" s="23"/>
      <c r="H73" s="18"/>
      <c r="I73" s="49"/>
      <c r="J73" s="25"/>
      <c r="K73" s="50"/>
      <c r="L73" s="49"/>
      <c r="M73" s="23"/>
      <c r="N73" s="18"/>
      <c r="O73" s="49"/>
      <c r="P73" s="25"/>
      <c r="Q73" s="50"/>
      <c r="R73" s="49"/>
      <c r="S73" s="23"/>
      <c r="T73" s="18">
        <v>2</v>
      </c>
      <c r="U73" s="49">
        <v>3</v>
      </c>
      <c r="V73" s="25" t="s">
        <v>404</v>
      </c>
      <c r="W73" s="50"/>
      <c r="X73" s="49"/>
      <c r="Y73" s="23"/>
      <c r="Z73" s="18"/>
      <c r="AA73" s="49"/>
      <c r="AB73" s="25"/>
      <c r="AC73" s="52">
        <v>35</v>
      </c>
      <c r="AD73" s="86">
        <f>AE73*30</f>
        <v>90</v>
      </c>
      <c r="AE73" s="87">
        <f t="shared" si="8"/>
        <v>3</v>
      </c>
      <c r="AF73" s="117">
        <v>0</v>
      </c>
      <c r="AG73" s="156"/>
      <c r="AH73" s="91">
        <v>35</v>
      </c>
    </row>
    <row r="74" spans="1:34" s="548" customFormat="1" ht="15.75" customHeight="1" thickBot="1">
      <c r="A74" s="520" t="s">
        <v>245</v>
      </c>
      <c r="B74" s="12" t="s">
        <v>9</v>
      </c>
      <c r="C74" s="15" t="s">
        <v>78</v>
      </c>
      <c r="D74" s="153" t="s">
        <v>113</v>
      </c>
      <c r="E74" s="18"/>
      <c r="F74" s="49"/>
      <c r="G74" s="23"/>
      <c r="H74" s="18"/>
      <c r="I74" s="49"/>
      <c r="J74" s="25"/>
      <c r="K74" s="50"/>
      <c r="L74" s="49"/>
      <c r="M74" s="23"/>
      <c r="N74" s="18"/>
      <c r="O74" s="49"/>
      <c r="P74" s="25"/>
      <c r="Q74" s="50"/>
      <c r="R74" s="49"/>
      <c r="S74" s="23"/>
      <c r="T74" s="18"/>
      <c r="U74" s="49"/>
      <c r="V74" s="25"/>
      <c r="W74" s="50">
        <v>3</v>
      </c>
      <c r="X74" s="49">
        <v>4</v>
      </c>
      <c r="Y74" s="23" t="s">
        <v>219</v>
      </c>
      <c r="Z74" s="18"/>
      <c r="AA74" s="49"/>
      <c r="AB74" s="25"/>
      <c r="AC74" s="52">
        <v>45</v>
      </c>
      <c r="AD74" s="86">
        <f>AE74*30</f>
        <v>120</v>
      </c>
      <c r="AE74" s="87">
        <f t="shared" si="8"/>
        <v>4</v>
      </c>
      <c r="AF74" s="117">
        <v>25</v>
      </c>
      <c r="AG74" s="51"/>
      <c r="AH74" s="91">
        <v>20</v>
      </c>
    </row>
    <row r="75" spans="1:34" ht="15.75" customHeight="1" thickBot="1">
      <c r="A75" s="420"/>
      <c r="B75" s="421"/>
      <c r="C75" s="422" t="s">
        <v>24</v>
      </c>
      <c r="D75" s="97"/>
      <c r="E75" s="427">
        <f>SUM(E55:E74)</f>
        <v>0</v>
      </c>
      <c r="F75" s="424"/>
      <c r="G75" s="434"/>
      <c r="H75" s="427">
        <f>SUM(H55:H74)</f>
        <v>0</v>
      </c>
      <c r="I75" s="424"/>
      <c r="J75" s="428"/>
      <c r="K75" s="426">
        <f>SUM(K55:K74)</f>
        <v>2</v>
      </c>
      <c r="L75" s="424"/>
      <c r="M75" s="434"/>
      <c r="N75" s="580">
        <f>SUM(N56:N74)</f>
        <v>20</v>
      </c>
      <c r="O75" s="424"/>
      <c r="P75" s="428"/>
      <c r="Q75" s="426">
        <f>SUM(Q66:Q74)</f>
        <v>16</v>
      </c>
      <c r="R75" s="424"/>
      <c r="S75" s="434"/>
      <c r="T75" s="427">
        <f>SUM(T55:T74)</f>
        <v>2</v>
      </c>
      <c r="U75" s="424"/>
      <c r="V75" s="428"/>
      <c r="W75" s="426">
        <f>SUM(W55:W74)</f>
        <v>3</v>
      </c>
      <c r="X75" s="424"/>
      <c r="Y75" s="434"/>
      <c r="Z75" s="427">
        <f>SUM(Z55:Z74)</f>
        <v>0</v>
      </c>
      <c r="AA75" s="424"/>
      <c r="AB75" s="428"/>
      <c r="AC75" s="98">
        <f>SUM(AC55:AC74)</f>
        <v>695</v>
      </c>
      <c r="AD75" s="99">
        <f>SUM(AD55:AD74)</f>
        <v>1830</v>
      </c>
      <c r="AE75" s="102"/>
      <c r="AF75" s="103">
        <f>SUM(AF55:AF74)</f>
        <v>363</v>
      </c>
      <c r="AG75" s="100">
        <f>SUM(AG55:AG74)</f>
        <v>0</v>
      </c>
      <c r="AH75" s="422">
        <f>SUM(AH55:AH74)</f>
        <v>332</v>
      </c>
    </row>
    <row r="76" spans="1:34" ht="15.75" customHeight="1" thickBot="1">
      <c r="A76" s="420"/>
      <c r="B76" s="421"/>
      <c r="C76" s="422" t="s">
        <v>23</v>
      </c>
      <c r="D76" s="97"/>
      <c r="E76" s="427"/>
      <c r="F76" s="424">
        <f>SUM(F55:F74)</f>
        <v>0</v>
      </c>
      <c r="G76" s="434"/>
      <c r="H76" s="427"/>
      <c r="I76" s="424">
        <f>SUM(I55:I74)</f>
        <v>0</v>
      </c>
      <c r="J76" s="428"/>
      <c r="K76" s="426"/>
      <c r="L76" s="424">
        <f>SUM(L55:L74)</f>
        <v>3</v>
      </c>
      <c r="M76" s="434"/>
      <c r="N76" s="427"/>
      <c r="O76" s="581">
        <f>SUM(O56:O75)</f>
        <v>28</v>
      </c>
      <c r="P76" s="428"/>
      <c r="Q76" s="426"/>
      <c r="R76" s="424">
        <f>SUM(R66:R74)</f>
        <v>23</v>
      </c>
      <c r="S76" s="434"/>
      <c r="T76" s="427"/>
      <c r="U76" s="424">
        <f>SUM(U55:U74)</f>
        <v>3</v>
      </c>
      <c r="V76" s="428"/>
      <c r="W76" s="426"/>
      <c r="X76" s="424">
        <f>SUM(X74)</f>
        <v>4</v>
      </c>
      <c r="Y76" s="434"/>
      <c r="Z76" s="427"/>
      <c r="AA76" s="424">
        <f>SUM(AA55:AA74)</f>
        <v>0</v>
      </c>
      <c r="AB76" s="428"/>
      <c r="AC76" s="107"/>
      <c r="AD76" s="108"/>
      <c r="AE76" s="109">
        <f>SUM(AE55:AE74)</f>
        <v>61</v>
      </c>
      <c r="AF76" s="110"/>
      <c r="AG76" s="108"/>
      <c r="AH76" s="428"/>
    </row>
    <row r="77" spans="1:34" ht="15.75" customHeight="1">
      <c r="A77" s="435" t="s">
        <v>67</v>
      </c>
      <c r="B77" s="436"/>
      <c r="C77" s="437" t="s">
        <v>59</v>
      </c>
      <c r="D77" s="75"/>
      <c r="E77" s="432"/>
      <c r="F77" s="430"/>
      <c r="G77" s="431"/>
      <c r="H77" s="432"/>
      <c r="I77" s="430"/>
      <c r="J77" s="433"/>
      <c r="K77" s="429"/>
      <c r="L77" s="430"/>
      <c r="M77" s="431"/>
      <c r="N77" s="432"/>
      <c r="O77" s="582"/>
      <c r="P77" s="433"/>
      <c r="Q77" s="429"/>
      <c r="R77" s="430"/>
      <c r="S77" s="431"/>
      <c r="T77" s="432"/>
      <c r="U77" s="430"/>
      <c r="V77" s="433"/>
      <c r="W77" s="429"/>
      <c r="X77" s="430"/>
      <c r="Y77" s="431"/>
      <c r="Z77" s="432"/>
      <c r="AA77" s="430"/>
      <c r="AB77" s="433"/>
      <c r="AC77" s="112"/>
      <c r="AD77" s="113"/>
      <c r="AE77" s="114"/>
      <c r="AF77" s="83"/>
      <c r="AG77" s="42"/>
      <c r="AH77" s="417"/>
    </row>
    <row r="78" spans="1:34" ht="14.25">
      <c r="A78" s="541" t="s">
        <v>258</v>
      </c>
      <c r="B78" s="38" t="s">
        <v>10</v>
      </c>
      <c r="C78" s="39" t="s">
        <v>160</v>
      </c>
      <c r="D78" s="744" t="s">
        <v>394</v>
      </c>
      <c r="E78" s="441"/>
      <c r="F78" s="439"/>
      <c r="G78" s="440"/>
      <c r="H78" s="441"/>
      <c r="I78" s="439"/>
      <c r="J78" s="442"/>
      <c r="K78" s="438"/>
      <c r="L78" s="439"/>
      <c r="M78" s="440"/>
      <c r="N78" s="441"/>
      <c r="O78" s="439"/>
      <c r="P78" s="442"/>
      <c r="Q78" s="438">
        <v>3</v>
      </c>
      <c r="R78" s="439">
        <v>3</v>
      </c>
      <c r="S78" s="440" t="s">
        <v>9</v>
      </c>
      <c r="T78" s="441"/>
      <c r="U78" s="439"/>
      <c r="V78" s="442"/>
      <c r="W78" s="438"/>
      <c r="X78" s="439"/>
      <c r="Y78" s="440"/>
      <c r="Z78" s="441"/>
      <c r="AA78" s="439"/>
      <c r="AB78" s="442"/>
      <c r="AC78" s="52">
        <v>40</v>
      </c>
      <c r="AD78" s="86">
        <f aca="true" t="shared" si="9" ref="AD78:AD87">AE78*30</f>
        <v>90</v>
      </c>
      <c r="AE78" s="87">
        <f>F78+I78+L78+O78+R78+U78+X78+AA78</f>
        <v>3</v>
      </c>
      <c r="AF78" s="93"/>
      <c r="AG78" s="51">
        <v>15</v>
      </c>
      <c r="AH78" s="91">
        <v>25</v>
      </c>
    </row>
    <row r="79" spans="1:34" ht="15.75" customHeight="1">
      <c r="A79" s="541" t="s">
        <v>259</v>
      </c>
      <c r="B79" s="38" t="s">
        <v>10</v>
      </c>
      <c r="C79" s="39" t="s">
        <v>161</v>
      </c>
      <c r="D79" s="153" t="s">
        <v>503</v>
      </c>
      <c r="E79" s="419"/>
      <c r="F79" s="371"/>
      <c r="G79" s="372"/>
      <c r="H79" s="419"/>
      <c r="I79" s="371"/>
      <c r="J79" s="418"/>
      <c r="K79" s="378"/>
      <c r="L79" s="371"/>
      <c r="M79" s="372"/>
      <c r="N79" s="419"/>
      <c r="O79" s="371"/>
      <c r="P79" s="418"/>
      <c r="Q79" s="378">
        <v>3</v>
      </c>
      <c r="R79" s="371">
        <v>3</v>
      </c>
      <c r="S79" s="372" t="s">
        <v>9</v>
      </c>
      <c r="T79" s="419"/>
      <c r="U79" s="371"/>
      <c r="V79" s="418"/>
      <c r="W79" s="378"/>
      <c r="X79" s="371"/>
      <c r="Y79" s="372"/>
      <c r="Z79" s="419"/>
      <c r="AA79" s="371"/>
      <c r="AB79" s="418"/>
      <c r="AC79" s="52">
        <v>40</v>
      </c>
      <c r="AD79" s="86">
        <f t="shared" si="9"/>
        <v>90</v>
      </c>
      <c r="AE79" s="87">
        <f aca="true" t="shared" si="10" ref="AE79:AE87">F79+I79+L79+O79+R79+U79+X79+AA79</f>
        <v>3</v>
      </c>
      <c r="AF79" s="93"/>
      <c r="AG79" s="51">
        <v>30</v>
      </c>
      <c r="AH79" s="91">
        <v>10</v>
      </c>
    </row>
    <row r="80" spans="1:34" ht="15.75" customHeight="1">
      <c r="A80" s="541" t="s">
        <v>514</v>
      </c>
      <c r="B80" s="38" t="s">
        <v>10</v>
      </c>
      <c r="C80" s="39" t="s">
        <v>515</v>
      </c>
      <c r="D80" s="744" t="s">
        <v>394</v>
      </c>
      <c r="E80" s="419"/>
      <c r="F80" s="371"/>
      <c r="G80" s="372"/>
      <c r="H80" s="419"/>
      <c r="I80" s="371"/>
      <c r="J80" s="418"/>
      <c r="K80" s="378"/>
      <c r="L80" s="371"/>
      <c r="M80" s="372"/>
      <c r="N80" s="419"/>
      <c r="O80" s="371"/>
      <c r="P80" s="418"/>
      <c r="Q80" s="378">
        <v>2</v>
      </c>
      <c r="R80" s="371">
        <v>2</v>
      </c>
      <c r="S80" s="372" t="s">
        <v>9</v>
      </c>
      <c r="T80" s="419"/>
      <c r="U80" s="371"/>
      <c r="V80" s="418"/>
      <c r="W80" s="378"/>
      <c r="X80" s="371"/>
      <c r="Y80" s="372"/>
      <c r="Z80" s="419"/>
      <c r="AA80" s="371"/>
      <c r="AB80" s="418"/>
      <c r="AC80" s="52">
        <v>30</v>
      </c>
      <c r="AD80" s="86">
        <v>60</v>
      </c>
      <c r="AE80" s="87">
        <v>2</v>
      </c>
      <c r="AF80" s="93"/>
      <c r="AG80" s="51">
        <v>20</v>
      </c>
      <c r="AH80" s="91">
        <v>10</v>
      </c>
    </row>
    <row r="81" spans="1:34" ht="15.75" customHeight="1">
      <c r="A81" s="541" t="s">
        <v>260</v>
      </c>
      <c r="B81" s="12" t="s">
        <v>10</v>
      </c>
      <c r="C81" s="15" t="s">
        <v>565</v>
      </c>
      <c r="D81" s="153" t="s">
        <v>395</v>
      </c>
      <c r="E81" s="419"/>
      <c r="F81" s="371"/>
      <c r="G81" s="372"/>
      <c r="H81" s="419"/>
      <c r="I81" s="371"/>
      <c r="J81" s="418"/>
      <c r="K81" s="378"/>
      <c r="L81" s="371"/>
      <c r="M81" s="372"/>
      <c r="N81" s="419"/>
      <c r="O81" s="371"/>
      <c r="P81" s="418"/>
      <c r="Q81" s="378"/>
      <c r="R81" s="371"/>
      <c r="S81" s="372"/>
      <c r="T81" s="419">
        <v>3</v>
      </c>
      <c r="U81" s="371">
        <v>3</v>
      </c>
      <c r="V81" s="418" t="s">
        <v>9</v>
      </c>
      <c r="W81" s="378"/>
      <c r="X81" s="371"/>
      <c r="Y81" s="372"/>
      <c r="Z81" s="419"/>
      <c r="AA81" s="371"/>
      <c r="AB81" s="418"/>
      <c r="AC81" s="52">
        <v>40</v>
      </c>
      <c r="AD81" s="86">
        <f t="shared" si="9"/>
        <v>90</v>
      </c>
      <c r="AE81" s="87">
        <f t="shared" si="10"/>
        <v>3</v>
      </c>
      <c r="AF81" s="93"/>
      <c r="AG81" s="51">
        <v>30</v>
      </c>
      <c r="AH81" s="91">
        <v>10</v>
      </c>
    </row>
    <row r="82" spans="1:34" ht="15.75" customHeight="1">
      <c r="A82" s="541" t="s">
        <v>261</v>
      </c>
      <c r="B82" s="12" t="s">
        <v>10</v>
      </c>
      <c r="C82" s="15" t="s">
        <v>82</v>
      </c>
      <c r="D82" s="153" t="s">
        <v>511</v>
      </c>
      <c r="E82" s="419"/>
      <c r="F82" s="371"/>
      <c r="G82" s="372"/>
      <c r="H82" s="419"/>
      <c r="I82" s="371"/>
      <c r="J82" s="418"/>
      <c r="K82" s="378"/>
      <c r="L82" s="371"/>
      <c r="M82" s="372"/>
      <c r="N82" s="419"/>
      <c r="O82" s="371"/>
      <c r="P82" s="418"/>
      <c r="Q82" s="378"/>
      <c r="R82" s="371"/>
      <c r="S82" s="372"/>
      <c r="T82" s="419">
        <v>3</v>
      </c>
      <c r="U82" s="371">
        <v>3</v>
      </c>
      <c r="V82" s="418" t="s">
        <v>9</v>
      </c>
      <c r="W82" s="378"/>
      <c r="X82" s="371"/>
      <c r="Y82" s="372"/>
      <c r="Z82" s="419"/>
      <c r="AA82" s="371"/>
      <c r="AB82" s="418"/>
      <c r="AC82" s="52">
        <v>40</v>
      </c>
      <c r="AD82" s="86">
        <f t="shared" si="9"/>
        <v>90</v>
      </c>
      <c r="AE82" s="87">
        <f t="shared" si="10"/>
        <v>3</v>
      </c>
      <c r="AF82" s="93"/>
      <c r="AG82" s="51">
        <v>15</v>
      </c>
      <c r="AH82" s="91">
        <v>25</v>
      </c>
    </row>
    <row r="83" spans="1:34" ht="15.75" customHeight="1">
      <c r="A83" s="541" t="s">
        <v>262</v>
      </c>
      <c r="B83" s="12" t="s">
        <v>10</v>
      </c>
      <c r="C83" s="15" t="s">
        <v>83</v>
      </c>
      <c r="D83" s="153" t="s">
        <v>503</v>
      </c>
      <c r="E83" s="419"/>
      <c r="F83" s="371"/>
      <c r="G83" s="372"/>
      <c r="H83" s="419"/>
      <c r="I83" s="371"/>
      <c r="J83" s="418"/>
      <c r="K83" s="378"/>
      <c r="L83" s="371"/>
      <c r="M83" s="372"/>
      <c r="N83" s="419"/>
      <c r="O83" s="371"/>
      <c r="P83" s="418"/>
      <c r="Q83" s="378"/>
      <c r="R83" s="371"/>
      <c r="S83" s="372"/>
      <c r="T83" s="419">
        <v>2</v>
      </c>
      <c r="U83" s="371">
        <v>3</v>
      </c>
      <c r="V83" s="418" t="s">
        <v>48</v>
      </c>
      <c r="W83" s="378"/>
      <c r="X83" s="371"/>
      <c r="Y83" s="372"/>
      <c r="Z83" s="419"/>
      <c r="AA83" s="371"/>
      <c r="AB83" s="418"/>
      <c r="AC83" s="52">
        <v>35</v>
      </c>
      <c r="AD83" s="86">
        <f t="shared" si="9"/>
        <v>90</v>
      </c>
      <c r="AE83" s="87">
        <f t="shared" si="10"/>
        <v>3</v>
      </c>
      <c r="AF83" s="93"/>
      <c r="AG83" s="51">
        <v>15</v>
      </c>
      <c r="AH83" s="91">
        <v>20</v>
      </c>
    </row>
    <row r="84" spans="1:34" ht="15.75" customHeight="1">
      <c r="A84" s="541" t="s">
        <v>263</v>
      </c>
      <c r="B84" s="12" t="s">
        <v>10</v>
      </c>
      <c r="C84" s="15" t="s">
        <v>86</v>
      </c>
      <c r="D84" s="153" t="s">
        <v>395</v>
      </c>
      <c r="E84" s="419"/>
      <c r="F84" s="371"/>
      <c r="G84" s="372"/>
      <c r="H84" s="419"/>
      <c r="I84" s="371"/>
      <c r="J84" s="418"/>
      <c r="K84" s="378"/>
      <c r="L84" s="371"/>
      <c r="M84" s="372"/>
      <c r="N84" s="419"/>
      <c r="O84" s="371"/>
      <c r="P84" s="418"/>
      <c r="Q84" s="378"/>
      <c r="R84" s="371"/>
      <c r="S84" s="372"/>
      <c r="T84" s="419">
        <v>2</v>
      </c>
      <c r="U84" s="371">
        <v>2</v>
      </c>
      <c r="V84" s="418" t="s">
        <v>9</v>
      </c>
      <c r="W84" s="378"/>
      <c r="X84" s="371"/>
      <c r="Y84" s="372"/>
      <c r="Z84" s="419"/>
      <c r="AA84" s="371"/>
      <c r="AB84" s="418"/>
      <c r="AC84" s="52">
        <v>25</v>
      </c>
      <c r="AD84" s="86">
        <f t="shared" si="9"/>
        <v>60</v>
      </c>
      <c r="AE84" s="87">
        <f t="shared" si="10"/>
        <v>2</v>
      </c>
      <c r="AF84" s="93"/>
      <c r="AG84" s="51">
        <v>25</v>
      </c>
      <c r="AH84" s="91"/>
    </row>
    <row r="85" spans="1:34" ht="15.75" customHeight="1">
      <c r="A85" s="541" t="s">
        <v>264</v>
      </c>
      <c r="B85" s="12" t="s">
        <v>10</v>
      </c>
      <c r="C85" s="15" t="s">
        <v>84</v>
      </c>
      <c r="D85" s="736" t="s">
        <v>430</v>
      </c>
      <c r="E85" s="419"/>
      <c r="F85" s="371"/>
      <c r="G85" s="372"/>
      <c r="H85" s="419"/>
      <c r="I85" s="371"/>
      <c r="J85" s="418"/>
      <c r="K85" s="378"/>
      <c r="L85" s="371"/>
      <c r="M85" s="372"/>
      <c r="N85" s="419"/>
      <c r="O85" s="371"/>
      <c r="P85" s="418"/>
      <c r="Q85" s="378"/>
      <c r="R85" s="371"/>
      <c r="S85" s="372"/>
      <c r="T85" s="419">
        <v>2</v>
      </c>
      <c r="U85" s="371">
        <v>3</v>
      </c>
      <c r="V85" s="418" t="s">
        <v>123</v>
      </c>
      <c r="W85" s="378"/>
      <c r="X85" s="371"/>
      <c r="Y85" s="372"/>
      <c r="Z85" s="419"/>
      <c r="AA85" s="371"/>
      <c r="AB85" s="418"/>
      <c r="AC85" s="52">
        <v>30</v>
      </c>
      <c r="AD85" s="86">
        <f t="shared" si="9"/>
        <v>90</v>
      </c>
      <c r="AE85" s="87">
        <f t="shared" si="10"/>
        <v>3</v>
      </c>
      <c r="AF85" s="93"/>
      <c r="AG85" s="51"/>
      <c r="AH85" s="91">
        <v>30</v>
      </c>
    </row>
    <row r="86" spans="1:34" ht="15.75" customHeight="1">
      <c r="A86" s="541" t="s">
        <v>265</v>
      </c>
      <c r="B86" s="12" t="s">
        <v>10</v>
      </c>
      <c r="C86" s="15" t="s">
        <v>85</v>
      </c>
      <c r="D86" s="736" t="s">
        <v>430</v>
      </c>
      <c r="E86" s="419"/>
      <c r="F86" s="371"/>
      <c r="G86" s="372"/>
      <c r="H86" s="419"/>
      <c r="I86" s="371"/>
      <c r="J86" s="418"/>
      <c r="K86" s="378"/>
      <c r="L86" s="371"/>
      <c r="M86" s="372"/>
      <c r="N86" s="419"/>
      <c r="O86" s="371"/>
      <c r="P86" s="418"/>
      <c r="Q86" s="378"/>
      <c r="R86" s="371"/>
      <c r="S86" s="372"/>
      <c r="T86" s="419"/>
      <c r="U86" s="371"/>
      <c r="V86" s="418"/>
      <c r="W86" s="378">
        <v>2</v>
      </c>
      <c r="X86" s="371">
        <v>3</v>
      </c>
      <c r="Y86" s="372" t="s">
        <v>123</v>
      </c>
      <c r="Z86" s="419"/>
      <c r="AA86" s="371"/>
      <c r="AB86" s="418"/>
      <c r="AC86" s="52">
        <f>(E86+H86+K86+N86+Q86+T86+W86+Z86)*15</f>
        <v>30</v>
      </c>
      <c r="AD86" s="86">
        <f t="shared" si="9"/>
        <v>90</v>
      </c>
      <c r="AE86" s="87">
        <f t="shared" si="10"/>
        <v>3</v>
      </c>
      <c r="AF86" s="93"/>
      <c r="AG86" s="51"/>
      <c r="AH86" s="91">
        <v>30</v>
      </c>
    </row>
    <row r="87" spans="1:34" ht="15.75" customHeight="1" thickBot="1">
      <c r="A87" s="541" t="s">
        <v>266</v>
      </c>
      <c r="B87" s="18" t="s">
        <v>10</v>
      </c>
      <c r="C87" s="15" t="s">
        <v>87</v>
      </c>
      <c r="D87" s="153" t="s">
        <v>471</v>
      </c>
      <c r="E87" s="419"/>
      <c r="F87" s="371"/>
      <c r="G87" s="372"/>
      <c r="H87" s="419"/>
      <c r="I87" s="371"/>
      <c r="J87" s="418"/>
      <c r="K87" s="378"/>
      <c r="L87" s="371"/>
      <c r="M87" s="372"/>
      <c r="N87" s="419"/>
      <c r="O87" s="371"/>
      <c r="P87" s="418"/>
      <c r="Q87" s="378"/>
      <c r="R87" s="371"/>
      <c r="S87" s="372"/>
      <c r="T87" s="419"/>
      <c r="U87" s="371"/>
      <c r="V87" s="418"/>
      <c r="W87" s="378"/>
      <c r="X87" s="371"/>
      <c r="Y87" s="372"/>
      <c r="Z87" s="419">
        <v>3</v>
      </c>
      <c r="AA87" s="371">
        <v>3</v>
      </c>
      <c r="AB87" s="40" t="s">
        <v>48</v>
      </c>
      <c r="AC87" s="52">
        <v>35</v>
      </c>
      <c r="AD87" s="86">
        <f t="shared" si="9"/>
        <v>90</v>
      </c>
      <c r="AE87" s="87">
        <f t="shared" si="10"/>
        <v>3</v>
      </c>
      <c r="AF87" s="93"/>
      <c r="AG87" s="51">
        <v>25</v>
      </c>
      <c r="AH87" s="91">
        <v>10</v>
      </c>
    </row>
    <row r="88" spans="1:34" ht="15.75" customHeight="1" thickBot="1">
      <c r="A88" s="420"/>
      <c r="B88" s="443"/>
      <c r="C88" s="422" t="s">
        <v>24</v>
      </c>
      <c r="D88" s="97"/>
      <c r="E88" s="427">
        <f>SUM(E78:E87)</f>
        <v>0</v>
      </c>
      <c r="F88" s="424"/>
      <c r="G88" s="434"/>
      <c r="H88" s="426">
        <f>SUM(H78:H87)</f>
        <v>0</v>
      </c>
      <c r="I88" s="424"/>
      <c r="J88" s="428"/>
      <c r="K88" s="426">
        <f>SUM(K78:K87)</f>
        <v>0</v>
      </c>
      <c r="L88" s="424"/>
      <c r="M88" s="434"/>
      <c r="N88" s="427">
        <f>SUM(N78:N87)</f>
        <v>0</v>
      </c>
      <c r="O88" s="424"/>
      <c r="P88" s="428"/>
      <c r="Q88" s="426">
        <f>SUM(Q78:Q87)</f>
        <v>8</v>
      </c>
      <c r="R88" s="424"/>
      <c r="S88" s="434"/>
      <c r="T88" s="427">
        <f>SUM(T81:T87)</f>
        <v>12</v>
      </c>
      <c r="U88" s="424"/>
      <c r="V88" s="428"/>
      <c r="W88" s="426">
        <f>SUM(W78:W87)</f>
        <v>2</v>
      </c>
      <c r="X88" s="424"/>
      <c r="Y88" s="434"/>
      <c r="Z88" s="427">
        <f>SUM(Z78:Z87)</f>
        <v>3</v>
      </c>
      <c r="AA88" s="424"/>
      <c r="AB88" s="428"/>
      <c r="AC88" s="98">
        <f>SUM(AC78:AC87)</f>
        <v>345</v>
      </c>
      <c r="AD88" s="98">
        <f>SUM(AD78:AD87)</f>
        <v>840</v>
      </c>
      <c r="AE88" s="98"/>
      <c r="AF88" s="98">
        <f>SUM(AF78:AF87)</f>
        <v>0</v>
      </c>
      <c r="AG88" s="98">
        <f>SUM(AG78:AG87)</f>
        <v>175</v>
      </c>
      <c r="AH88" s="423">
        <f>SUM(AH78:AH87)</f>
        <v>170</v>
      </c>
    </row>
    <row r="89" spans="1:34" ht="15.75" customHeight="1" thickBot="1">
      <c r="A89" s="420"/>
      <c r="B89" s="443"/>
      <c r="C89" s="422" t="s">
        <v>23</v>
      </c>
      <c r="D89" s="97"/>
      <c r="E89" s="427"/>
      <c r="F89" s="425">
        <f>SUM(F78:F87)</f>
        <v>0</v>
      </c>
      <c r="G89" s="428"/>
      <c r="H89" s="427"/>
      <c r="I89" s="424">
        <f>SUM(I78:I87)</f>
        <v>0</v>
      </c>
      <c r="J89" s="428"/>
      <c r="K89" s="426"/>
      <c r="L89" s="424">
        <f>SUM(L78:L87)</f>
        <v>0</v>
      </c>
      <c r="M89" s="434"/>
      <c r="N89" s="427"/>
      <c r="O89" s="424">
        <f>SUM(O78:O87)</f>
        <v>0</v>
      </c>
      <c r="P89" s="428"/>
      <c r="Q89" s="426"/>
      <c r="R89" s="424">
        <f>SUM(R78:R79)</f>
        <v>6</v>
      </c>
      <c r="S89" s="434"/>
      <c r="T89" s="427"/>
      <c r="U89" s="424">
        <f>SUM(U81:U87)</f>
        <v>14</v>
      </c>
      <c r="V89" s="428"/>
      <c r="W89" s="426"/>
      <c r="X89" s="424">
        <f>SUM(X86:X87)</f>
        <v>3</v>
      </c>
      <c r="Y89" s="434"/>
      <c r="Z89" s="427"/>
      <c r="AA89" s="424">
        <f>SUM(AA78:AA87)</f>
        <v>3</v>
      </c>
      <c r="AB89" s="428"/>
      <c r="AC89" s="165"/>
      <c r="AD89" s="108"/>
      <c r="AE89" s="109">
        <f>SUM(AE78:AE87)</f>
        <v>28</v>
      </c>
      <c r="AF89" s="162"/>
      <c r="AG89" s="108"/>
      <c r="AH89" s="428"/>
    </row>
    <row r="90" spans="1:34" ht="15.75" customHeight="1">
      <c r="A90" s="523" t="s">
        <v>14</v>
      </c>
      <c r="B90" s="524"/>
      <c r="C90" s="676" t="s">
        <v>26</v>
      </c>
      <c r="D90" s="314"/>
      <c r="E90" s="747"/>
      <c r="F90" s="444"/>
      <c r="G90" s="445"/>
      <c r="H90" s="446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74"/>
      <c r="AC90" s="275"/>
      <c r="AD90" s="275"/>
      <c r="AE90" s="275"/>
      <c r="AF90" s="357"/>
      <c r="AG90" s="331"/>
      <c r="AH90" s="447"/>
    </row>
    <row r="91" spans="1:34" ht="16.5" customHeight="1">
      <c r="A91" s="520" t="s">
        <v>246</v>
      </c>
      <c r="B91" s="19" t="s">
        <v>10</v>
      </c>
      <c r="C91" s="15" t="s">
        <v>88</v>
      </c>
      <c r="D91" s="176" t="s">
        <v>471</v>
      </c>
      <c r="E91" s="748"/>
      <c r="F91" s="377"/>
      <c r="G91" s="387"/>
      <c r="H91" s="448"/>
      <c r="I91" s="375"/>
      <c r="J91" s="387"/>
      <c r="K91" s="384"/>
      <c r="L91" s="375"/>
      <c r="M91" s="377"/>
      <c r="N91" s="388"/>
      <c r="O91" s="375"/>
      <c r="P91" s="387"/>
      <c r="Q91" s="384"/>
      <c r="R91" s="375"/>
      <c r="S91" s="377"/>
      <c r="T91" s="388">
        <v>3</v>
      </c>
      <c r="U91" s="375">
        <v>4</v>
      </c>
      <c r="V91" s="387" t="s">
        <v>48</v>
      </c>
      <c r="W91" s="384"/>
      <c r="X91" s="375"/>
      <c r="Y91" s="377"/>
      <c r="Z91" s="388"/>
      <c r="AA91" s="375"/>
      <c r="AB91" s="387"/>
      <c r="AC91" s="52">
        <v>50</v>
      </c>
      <c r="AD91" s="86">
        <f aca="true" t="shared" si="11" ref="AD91:AD106">AE91*30</f>
        <v>120</v>
      </c>
      <c r="AE91" s="87">
        <f>F91+I91+L91+O91+R91+U91+X91+AA91</f>
        <v>4</v>
      </c>
      <c r="AF91" s="51"/>
      <c r="AG91" s="51">
        <v>30</v>
      </c>
      <c r="AH91" s="91">
        <v>20</v>
      </c>
    </row>
    <row r="92" spans="1:34" ht="15.75" customHeight="1">
      <c r="A92" s="520" t="s">
        <v>247</v>
      </c>
      <c r="B92" s="19" t="s">
        <v>10</v>
      </c>
      <c r="C92" s="20" t="s">
        <v>89</v>
      </c>
      <c r="D92" s="176" t="s">
        <v>471</v>
      </c>
      <c r="E92" s="748"/>
      <c r="F92" s="449"/>
      <c r="G92" s="387"/>
      <c r="H92" s="448"/>
      <c r="I92" s="390"/>
      <c r="J92" s="387"/>
      <c r="K92" s="384"/>
      <c r="L92" s="375"/>
      <c r="M92" s="377"/>
      <c r="N92" s="388"/>
      <c r="O92" s="375"/>
      <c r="P92" s="387"/>
      <c r="Q92" s="384"/>
      <c r="R92" s="375"/>
      <c r="S92" s="377"/>
      <c r="T92" s="388">
        <v>3</v>
      </c>
      <c r="U92" s="375">
        <v>4</v>
      </c>
      <c r="V92" s="387" t="s">
        <v>9</v>
      </c>
      <c r="W92" s="384"/>
      <c r="X92" s="375"/>
      <c r="Y92" s="377"/>
      <c r="Z92" s="388"/>
      <c r="AA92" s="375"/>
      <c r="AB92" s="387"/>
      <c r="AC92" s="52">
        <v>40</v>
      </c>
      <c r="AD92" s="86">
        <f t="shared" si="11"/>
        <v>120</v>
      </c>
      <c r="AE92" s="87">
        <f aca="true" t="shared" si="12" ref="AE92:AE106">F92+I92+L92+O92+R92+U92+X92+AA92</f>
        <v>4</v>
      </c>
      <c r="AF92" s="51"/>
      <c r="AG92" s="51">
        <v>25</v>
      </c>
      <c r="AH92" s="91">
        <v>15</v>
      </c>
    </row>
    <row r="93" spans="1:34" ht="15.75" customHeight="1">
      <c r="A93" s="522" t="s">
        <v>248</v>
      </c>
      <c r="B93" s="12" t="s">
        <v>10</v>
      </c>
      <c r="C93" s="15" t="s">
        <v>162</v>
      </c>
      <c r="D93" s="736" t="s">
        <v>395</v>
      </c>
      <c r="E93" s="419"/>
      <c r="F93" s="371"/>
      <c r="G93" s="372"/>
      <c r="H93" s="419"/>
      <c r="I93" s="371"/>
      <c r="J93" s="418"/>
      <c r="K93" s="378"/>
      <c r="L93" s="371"/>
      <c r="M93" s="372"/>
      <c r="N93" s="419"/>
      <c r="O93" s="371"/>
      <c r="P93" s="418"/>
      <c r="Q93" s="378"/>
      <c r="R93" s="371"/>
      <c r="S93" s="372"/>
      <c r="T93" s="419">
        <v>2</v>
      </c>
      <c r="U93" s="371">
        <v>2</v>
      </c>
      <c r="V93" s="418" t="s">
        <v>9</v>
      </c>
      <c r="W93" s="378"/>
      <c r="X93" s="371"/>
      <c r="Y93" s="372"/>
      <c r="Z93" s="419"/>
      <c r="AA93" s="371"/>
      <c r="AB93" s="418"/>
      <c r="AC93" s="52">
        <v>25</v>
      </c>
      <c r="AD93" s="86">
        <f>AE93*30</f>
        <v>60</v>
      </c>
      <c r="AE93" s="87">
        <f>F93+I93+L93+O93+R93+U93+X93+AA93</f>
        <v>2</v>
      </c>
      <c r="AF93" s="93"/>
      <c r="AG93" s="51">
        <v>25</v>
      </c>
      <c r="AH93" s="91"/>
    </row>
    <row r="94" spans="1:34" ht="15.75" customHeight="1">
      <c r="A94" s="386"/>
      <c r="B94" s="19" t="s">
        <v>11</v>
      </c>
      <c r="C94" s="20" t="s">
        <v>163</v>
      </c>
      <c r="D94" s="178"/>
      <c r="E94" s="388"/>
      <c r="F94" s="377"/>
      <c r="G94" s="387"/>
      <c r="H94" s="384"/>
      <c r="I94" s="375"/>
      <c r="J94" s="387"/>
      <c r="K94" s="384"/>
      <c r="L94" s="375"/>
      <c r="M94" s="377"/>
      <c r="N94" s="388"/>
      <c r="O94" s="375"/>
      <c r="P94" s="387"/>
      <c r="Q94" s="384"/>
      <c r="R94" s="375"/>
      <c r="S94" s="377"/>
      <c r="T94" s="388">
        <v>1</v>
      </c>
      <c r="U94" s="375">
        <v>2</v>
      </c>
      <c r="V94" s="387" t="s">
        <v>48</v>
      </c>
      <c r="W94" s="385"/>
      <c r="X94" s="376"/>
      <c r="Y94" s="450"/>
      <c r="Z94" s="388"/>
      <c r="AA94" s="375"/>
      <c r="AB94" s="387"/>
      <c r="AC94" s="52">
        <v>20</v>
      </c>
      <c r="AD94" s="86">
        <f>AE94*30</f>
        <v>60</v>
      </c>
      <c r="AE94" s="87">
        <f>F94+I94+L94+O94+R94+U94+X94+AA94</f>
        <v>2</v>
      </c>
      <c r="AF94" s="51"/>
      <c r="AG94" s="51">
        <v>10</v>
      </c>
      <c r="AH94" s="91">
        <v>10</v>
      </c>
    </row>
    <row r="95" spans="1:34" ht="15.75" customHeight="1">
      <c r="A95" s="386"/>
      <c r="B95" s="19" t="s">
        <v>11</v>
      </c>
      <c r="C95" s="20" t="s">
        <v>164</v>
      </c>
      <c r="D95" s="178"/>
      <c r="E95" s="388"/>
      <c r="F95" s="377"/>
      <c r="G95" s="387"/>
      <c r="H95" s="384"/>
      <c r="I95" s="375"/>
      <c r="J95" s="387"/>
      <c r="K95" s="384"/>
      <c r="L95" s="375"/>
      <c r="M95" s="377"/>
      <c r="N95" s="388"/>
      <c r="O95" s="375"/>
      <c r="P95" s="387"/>
      <c r="Q95" s="384"/>
      <c r="R95" s="375"/>
      <c r="S95" s="377"/>
      <c r="T95" s="388">
        <v>1</v>
      </c>
      <c r="U95" s="375">
        <v>2</v>
      </c>
      <c r="V95" s="387" t="s">
        <v>48</v>
      </c>
      <c r="W95" s="385"/>
      <c r="X95" s="376"/>
      <c r="Y95" s="450"/>
      <c r="Z95" s="388"/>
      <c r="AA95" s="375"/>
      <c r="AB95" s="387"/>
      <c r="AC95" s="52">
        <v>20</v>
      </c>
      <c r="AD95" s="86">
        <f>AE95*30</f>
        <v>60</v>
      </c>
      <c r="AE95" s="87">
        <f>F95+I95+L95+O95+R95+U95+X95+AA95</f>
        <v>2</v>
      </c>
      <c r="AF95" s="51"/>
      <c r="AG95" s="51">
        <v>20</v>
      </c>
      <c r="AH95" s="91"/>
    </row>
    <row r="96" spans="1:34" ht="15.75" customHeight="1">
      <c r="A96" s="520" t="s">
        <v>532</v>
      </c>
      <c r="B96" s="12" t="s">
        <v>10</v>
      </c>
      <c r="C96" s="15" t="s">
        <v>220</v>
      </c>
      <c r="D96" s="744" t="s">
        <v>394</v>
      </c>
      <c r="E96" s="419"/>
      <c r="F96" s="371"/>
      <c r="G96" s="372"/>
      <c r="H96" s="419"/>
      <c r="I96" s="371"/>
      <c r="J96" s="418"/>
      <c r="K96" s="378"/>
      <c r="L96" s="371"/>
      <c r="M96" s="372"/>
      <c r="N96" s="419"/>
      <c r="O96" s="371"/>
      <c r="P96" s="418"/>
      <c r="Q96" s="378"/>
      <c r="R96" s="371"/>
      <c r="S96" s="372"/>
      <c r="T96" s="419"/>
      <c r="U96" s="371"/>
      <c r="V96" s="418"/>
      <c r="W96" s="378">
        <v>5</v>
      </c>
      <c r="X96" s="371">
        <v>5</v>
      </c>
      <c r="Y96" s="23" t="s">
        <v>48</v>
      </c>
      <c r="Z96" s="419"/>
      <c r="AA96" s="371"/>
      <c r="AB96" s="418"/>
      <c r="AC96" s="52">
        <v>70</v>
      </c>
      <c r="AD96" s="86">
        <f>AE96*30</f>
        <v>150</v>
      </c>
      <c r="AE96" s="87">
        <f>F96+I96+L96+O96+R96+U96+X96+AA96</f>
        <v>5</v>
      </c>
      <c r="AF96" s="93"/>
      <c r="AG96" s="51">
        <v>20</v>
      </c>
      <c r="AH96" s="91">
        <v>50</v>
      </c>
    </row>
    <row r="97" spans="1:34" ht="15.75" customHeight="1">
      <c r="A97" s="520" t="s">
        <v>249</v>
      </c>
      <c r="B97" s="19" t="s">
        <v>10</v>
      </c>
      <c r="C97" s="20" t="s">
        <v>90</v>
      </c>
      <c r="D97" s="736" t="s">
        <v>117</v>
      </c>
      <c r="E97" s="748"/>
      <c r="F97" s="449"/>
      <c r="G97" s="387"/>
      <c r="H97" s="448"/>
      <c r="I97" s="390"/>
      <c r="J97" s="387"/>
      <c r="K97" s="384"/>
      <c r="L97" s="375"/>
      <c r="M97" s="377"/>
      <c r="N97" s="388"/>
      <c r="O97" s="375"/>
      <c r="P97" s="387"/>
      <c r="Q97" s="384"/>
      <c r="R97" s="375"/>
      <c r="S97" s="377"/>
      <c r="T97" s="388"/>
      <c r="U97" s="375"/>
      <c r="V97" s="387"/>
      <c r="W97" s="384">
        <v>4</v>
      </c>
      <c r="X97" s="375">
        <v>4</v>
      </c>
      <c r="Y97" s="377" t="s">
        <v>219</v>
      </c>
      <c r="Z97" s="388"/>
      <c r="AA97" s="375"/>
      <c r="AB97" s="387"/>
      <c r="AC97" s="52">
        <f>(E97+H97+K97+N97+Q97+T97+W97+Z97)*15</f>
        <v>60</v>
      </c>
      <c r="AD97" s="86">
        <f t="shared" si="11"/>
        <v>120</v>
      </c>
      <c r="AE97" s="87">
        <f t="shared" si="12"/>
        <v>4</v>
      </c>
      <c r="AF97" s="51"/>
      <c r="AG97" s="51">
        <v>30</v>
      </c>
      <c r="AH97" s="91">
        <v>30</v>
      </c>
    </row>
    <row r="98" spans="1:34" ht="15.75" customHeight="1">
      <c r="A98" s="520" t="s">
        <v>250</v>
      </c>
      <c r="B98" s="19" t="s">
        <v>10</v>
      </c>
      <c r="C98" s="15" t="s">
        <v>91</v>
      </c>
      <c r="D98" s="176" t="s">
        <v>471</v>
      </c>
      <c r="E98" s="748"/>
      <c r="F98" s="449"/>
      <c r="G98" s="387"/>
      <c r="H98" s="448"/>
      <c r="I98" s="390"/>
      <c r="J98" s="387"/>
      <c r="K98" s="384"/>
      <c r="L98" s="375"/>
      <c r="M98" s="377"/>
      <c r="N98" s="388"/>
      <c r="O98" s="375"/>
      <c r="P98" s="387"/>
      <c r="Q98" s="384"/>
      <c r="R98" s="375"/>
      <c r="S98" s="377"/>
      <c r="T98" s="388"/>
      <c r="U98" s="375"/>
      <c r="V98" s="387"/>
      <c r="W98" s="384">
        <v>5</v>
      </c>
      <c r="X98" s="375">
        <v>5</v>
      </c>
      <c r="Y98" s="377" t="s">
        <v>404</v>
      </c>
      <c r="Z98" s="388"/>
      <c r="AA98" s="375"/>
      <c r="AB98" s="387"/>
      <c r="AC98" s="52">
        <f>(E98+H98+K98+N98+Q98+T98+W98+Z98)*15</f>
        <v>75</v>
      </c>
      <c r="AD98" s="86">
        <f t="shared" si="11"/>
        <v>150</v>
      </c>
      <c r="AE98" s="87">
        <f t="shared" si="12"/>
        <v>5</v>
      </c>
      <c r="AF98" s="51"/>
      <c r="AG98" s="51">
        <v>40</v>
      </c>
      <c r="AH98" s="91">
        <v>35</v>
      </c>
    </row>
    <row r="99" spans="1:34" ht="17.25" customHeight="1">
      <c r="A99" s="520" t="s">
        <v>251</v>
      </c>
      <c r="B99" s="19" t="s">
        <v>10</v>
      </c>
      <c r="C99" s="20" t="s">
        <v>92</v>
      </c>
      <c r="D99" s="736" t="s">
        <v>394</v>
      </c>
      <c r="E99" s="748"/>
      <c r="F99" s="449"/>
      <c r="G99" s="387"/>
      <c r="H99" s="448"/>
      <c r="I99" s="390"/>
      <c r="J99" s="387"/>
      <c r="K99" s="384"/>
      <c r="L99" s="375"/>
      <c r="M99" s="377"/>
      <c r="N99" s="388"/>
      <c r="O99" s="375"/>
      <c r="P99" s="387"/>
      <c r="Q99" s="384"/>
      <c r="R99" s="375"/>
      <c r="S99" s="377"/>
      <c r="T99" s="388"/>
      <c r="U99" s="375"/>
      <c r="V99" s="387"/>
      <c r="W99" s="384">
        <v>4</v>
      </c>
      <c r="X99" s="375">
        <v>4</v>
      </c>
      <c r="Y99" s="377" t="s">
        <v>404</v>
      </c>
      <c r="Z99" s="388"/>
      <c r="AA99" s="375"/>
      <c r="AB99" s="387"/>
      <c r="AC99" s="52">
        <f>(E99+H99+K99+N99+Q99+T99+W99+Z99)*15</f>
        <v>60</v>
      </c>
      <c r="AD99" s="86">
        <f t="shared" si="11"/>
        <v>120</v>
      </c>
      <c r="AE99" s="87">
        <f t="shared" si="12"/>
        <v>4</v>
      </c>
      <c r="AF99" s="51"/>
      <c r="AG99" s="51">
        <v>30</v>
      </c>
      <c r="AH99" s="91">
        <v>30</v>
      </c>
    </row>
    <row r="100" spans="1:34" ht="15.75" customHeight="1">
      <c r="A100" s="391"/>
      <c r="B100" s="19" t="s">
        <v>11</v>
      </c>
      <c r="C100" s="20" t="s">
        <v>165</v>
      </c>
      <c r="D100" s="178"/>
      <c r="E100" s="388"/>
      <c r="F100" s="377"/>
      <c r="G100" s="387"/>
      <c r="H100" s="384"/>
      <c r="I100" s="375"/>
      <c r="J100" s="387"/>
      <c r="K100" s="384"/>
      <c r="L100" s="375"/>
      <c r="M100" s="377"/>
      <c r="N100" s="388"/>
      <c r="O100" s="375"/>
      <c r="P100" s="387"/>
      <c r="Q100" s="384"/>
      <c r="R100" s="375"/>
      <c r="S100" s="377"/>
      <c r="T100" s="388"/>
      <c r="U100" s="375"/>
      <c r="V100" s="387"/>
      <c r="W100" s="385">
        <v>1</v>
      </c>
      <c r="X100" s="376">
        <v>2</v>
      </c>
      <c r="Y100" s="450" t="s">
        <v>9</v>
      </c>
      <c r="Z100" s="388"/>
      <c r="AA100" s="375"/>
      <c r="AB100" s="387"/>
      <c r="AC100" s="52">
        <v>20</v>
      </c>
      <c r="AD100" s="86">
        <f>AE100*30</f>
        <v>60</v>
      </c>
      <c r="AE100" s="87">
        <f>F100+I100+L100+O100+R100+U100+X100+AA100</f>
        <v>2</v>
      </c>
      <c r="AF100" s="51"/>
      <c r="AG100" s="51">
        <v>20</v>
      </c>
      <c r="AH100" s="91"/>
    </row>
    <row r="101" spans="1:34" ht="15.75" customHeight="1">
      <c r="A101" s="534" t="s">
        <v>294</v>
      </c>
      <c r="B101" s="19" t="s">
        <v>10</v>
      </c>
      <c r="C101" s="15" t="s">
        <v>232</v>
      </c>
      <c r="D101" s="744" t="s">
        <v>475</v>
      </c>
      <c r="E101" s="748"/>
      <c r="F101" s="377"/>
      <c r="G101" s="387"/>
      <c r="H101" s="448"/>
      <c r="I101" s="375"/>
      <c r="J101" s="387"/>
      <c r="K101" s="384"/>
      <c r="L101" s="375"/>
      <c r="M101" s="377"/>
      <c r="N101" s="388"/>
      <c r="O101" s="375"/>
      <c r="P101" s="387"/>
      <c r="Q101" s="384"/>
      <c r="R101" s="375"/>
      <c r="S101" s="377"/>
      <c r="T101" s="388"/>
      <c r="U101" s="375"/>
      <c r="V101" s="387"/>
      <c r="W101" s="384"/>
      <c r="X101" s="375"/>
      <c r="Y101" s="377"/>
      <c r="Z101" s="19">
        <v>3</v>
      </c>
      <c r="AA101" s="5">
        <v>4</v>
      </c>
      <c r="AB101" s="41" t="s">
        <v>48</v>
      </c>
      <c r="AC101" s="52">
        <v>40</v>
      </c>
      <c r="AD101" s="86">
        <f t="shared" si="11"/>
        <v>120</v>
      </c>
      <c r="AE101" s="87">
        <f t="shared" si="12"/>
        <v>4</v>
      </c>
      <c r="AF101" s="51"/>
      <c r="AG101" s="51">
        <v>30</v>
      </c>
      <c r="AH101" s="91">
        <v>10</v>
      </c>
    </row>
    <row r="102" spans="1:34" ht="15.75" customHeight="1">
      <c r="A102" s="520" t="s">
        <v>252</v>
      </c>
      <c r="B102" s="19" t="s">
        <v>10</v>
      </c>
      <c r="C102" s="20" t="s">
        <v>121</v>
      </c>
      <c r="D102" s="744" t="s">
        <v>113</v>
      </c>
      <c r="E102" s="748"/>
      <c r="F102" s="449"/>
      <c r="G102" s="387"/>
      <c r="H102" s="448"/>
      <c r="I102" s="390"/>
      <c r="J102" s="387"/>
      <c r="K102" s="384"/>
      <c r="L102" s="375"/>
      <c r="M102" s="377"/>
      <c r="N102" s="388"/>
      <c r="O102" s="375"/>
      <c r="P102" s="387"/>
      <c r="Q102" s="384"/>
      <c r="R102" s="375"/>
      <c r="S102" s="377"/>
      <c r="T102" s="388"/>
      <c r="U102" s="375"/>
      <c r="V102" s="387"/>
      <c r="W102" s="384"/>
      <c r="X102" s="375"/>
      <c r="Y102" s="377"/>
      <c r="Z102" s="19">
        <v>4</v>
      </c>
      <c r="AA102" s="5">
        <v>4</v>
      </c>
      <c r="AB102" s="41" t="s">
        <v>123</v>
      </c>
      <c r="AC102" s="52">
        <f>(E102+H102+K102+N102+Q102+T102+W102+Z102)*15</f>
        <v>60</v>
      </c>
      <c r="AD102" s="86">
        <f t="shared" si="11"/>
        <v>120</v>
      </c>
      <c r="AE102" s="87">
        <f t="shared" si="12"/>
        <v>4</v>
      </c>
      <c r="AF102" s="51"/>
      <c r="AG102" s="51"/>
      <c r="AH102" s="91">
        <v>60</v>
      </c>
    </row>
    <row r="103" spans="1:34" ht="15.75" customHeight="1">
      <c r="A103" s="520" t="s">
        <v>253</v>
      </c>
      <c r="B103" s="19" t="s">
        <v>10</v>
      </c>
      <c r="C103" s="20" t="s">
        <v>93</v>
      </c>
      <c r="D103" s="176" t="s">
        <v>471</v>
      </c>
      <c r="E103" s="748"/>
      <c r="F103" s="449"/>
      <c r="G103" s="387"/>
      <c r="H103" s="448"/>
      <c r="I103" s="390"/>
      <c r="J103" s="387"/>
      <c r="K103" s="384"/>
      <c r="L103" s="375"/>
      <c r="M103" s="377"/>
      <c r="N103" s="388"/>
      <c r="O103" s="375"/>
      <c r="P103" s="387"/>
      <c r="Q103" s="384"/>
      <c r="R103" s="375"/>
      <c r="S103" s="377"/>
      <c r="T103" s="388"/>
      <c r="U103" s="375"/>
      <c r="V103" s="387"/>
      <c r="W103" s="384"/>
      <c r="X103" s="375"/>
      <c r="Y103" s="377"/>
      <c r="Z103" s="19">
        <v>2</v>
      </c>
      <c r="AA103" s="5">
        <v>3</v>
      </c>
      <c r="AB103" s="41" t="s">
        <v>48</v>
      </c>
      <c r="AC103" s="52">
        <v>30</v>
      </c>
      <c r="AD103" s="86">
        <f t="shared" si="11"/>
        <v>90</v>
      </c>
      <c r="AE103" s="87">
        <f t="shared" si="12"/>
        <v>3</v>
      </c>
      <c r="AF103" s="51"/>
      <c r="AG103" s="51"/>
      <c r="AH103" s="91">
        <v>30</v>
      </c>
    </row>
    <row r="104" spans="1:34" ht="15.75" customHeight="1">
      <c r="A104" s="520" t="s">
        <v>254</v>
      </c>
      <c r="B104" s="19" t="s">
        <v>10</v>
      </c>
      <c r="C104" s="20" t="s">
        <v>94</v>
      </c>
      <c r="D104" s="176" t="s">
        <v>113</v>
      </c>
      <c r="E104" s="748"/>
      <c r="F104" s="449"/>
      <c r="G104" s="387"/>
      <c r="H104" s="448"/>
      <c r="I104" s="390"/>
      <c r="J104" s="387"/>
      <c r="K104" s="384"/>
      <c r="L104" s="375"/>
      <c r="M104" s="377"/>
      <c r="N104" s="388"/>
      <c r="O104" s="375"/>
      <c r="P104" s="387"/>
      <c r="Q104" s="384"/>
      <c r="R104" s="375"/>
      <c r="S104" s="377"/>
      <c r="T104" s="388"/>
      <c r="U104" s="375"/>
      <c r="V104" s="387"/>
      <c r="W104" s="384"/>
      <c r="X104" s="375"/>
      <c r="Y104" s="377"/>
      <c r="Z104" s="19">
        <v>2</v>
      </c>
      <c r="AA104" s="5">
        <v>3</v>
      </c>
      <c r="AB104" s="41" t="s">
        <v>404</v>
      </c>
      <c r="AC104" s="52">
        <v>25</v>
      </c>
      <c r="AD104" s="86">
        <f t="shared" si="11"/>
        <v>90</v>
      </c>
      <c r="AE104" s="87">
        <f t="shared" si="12"/>
        <v>3</v>
      </c>
      <c r="AF104" s="51"/>
      <c r="AG104" s="51">
        <v>10</v>
      </c>
      <c r="AH104" s="91">
        <v>15</v>
      </c>
    </row>
    <row r="105" spans="1:34" ht="15.75" customHeight="1">
      <c r="A105" s="391"/>
      <c r="B105" s="19" t="s">
        <v>11</v>
      </c>
      <c r="C105" s="20" t="s">
        <v>166</v>
      </c>
      <c r="D105" s="178"/>
      <c r="E105" s="388"/>
      <c r="F105" s="377"/>
      <c r="G105" s="387"/>
      <c r="H105" s="384"/>
      <c r="I105" s="375"/>
      <c r="J105" s="387"/>
      <c r="K105" s="384"/>
      <c r="L105" s="375"/>
      <c r="M105" s="377"/>
      <c r="N105" s="388"/>
      <c r="O105" s="375"/>
      <c r="P105" s="387"/>
      <c r="Q105" s="384"/>
      <c r="R105" s="375"/>
      <c r="S105" s="377"/>
      <c r="T105" s="388"/>
      <c r="U105" s="375"/>
      <c r="V105" s="387"/>
      <c r="W105" s="385"/>
      <c r="X105" s="376"/>
      <c r="Y105" s="450"/>
      <c r="Z105" s="388">
        <v>1</v>
      </c>
      <c r="AA105" s="375">
        <v>2</v>
      </c>
      <c r="AB105" s="387" t="s">
        <v>9</v>
      </c>
      <c r="AC105" s="52">
        <v>20</v>
      </c>
      <c r="AD105" s="86">
        <f t="shared" si="11"/>
        <v>60</v>
      </c>
      <c r="AE105" s="87">
        <f t="shared" si="12"/>
        <v>2</v>
      </c>
      <c r="AF105" s="51"/>
      <c r="AG105" s="51">
        <v>10</v>
      </c>
      <c r="AH105" s="91">
        <v>10</v>
      </c>
    </row>
    <row r="106" spans="1:34" ht="15.75" customHeight="1" thickBot="1">
      <c r="A106" s="391"/>
      <c r="B106" s="19" t="s">
        <v>11</v>
      </c>
      <c r="C106" s="20" t="s">
        <v>167</v>
      </c>
      <c r="D106" s="178"/>
      <c r="E106" s="388"/>
      <c r="F106" s="377"/>
      <c r="G106" s="387"/>
      <c r="H106" s="384"/>
      <c r="I106" s="375"/>
      <c r="J106" s="387"/>
      <c r="K106" s="384"/>
      <c r="L106" s="375"/>
      <c r="M106" s="377"/>
      <c r="N106" s="388"/>
      <c r="O106" s="375"/>
      <c r="P106" s="387"/>
      <c r="Q106" s="384"/>
      <c r="R106" s="375"/>
      <c r="S106" s="377"/>
      <c r="T106" s="388"/>
      <c r="U106" s="375"/>
      <c r="V106" s="387"/>
      <c r="W106" s="385"/>
      <c r="X106" s="376"/>
      <c r="Y106" s="450"/>
      <c r="Z106" s="388">
        <v>1</v>
      </c>
      <c r="AA106" s="375">
        <v>2</v>
      </c>
      <c r="AB106" s="387" t="s">
        <v>48</v>
      </c>
      <c r="AC106" s="52">
        <v>20</v>
      </c>
      <c r="AD106" s="86">
        <f t="shared" si="11"/>
        <v>60</v>
      </c>
      <c r="AE106" s="87">
        <f t="shared" si="12"/>
        <v>2</v>
      </c>
      <c r="AF106" s="51"/>
      <c r="AG106" s="51">
        <v>10</v>
      </c>
      <c r="AH106" s="91">
        <v>10</v>
      </c>
    </row>
    <row r="107" spans="1:34" ht="15.75" customHeight="1" thickBot="1">
      <c r="A107" s="420"/>
      <c r="B107" s="421"/>
      <c r="C107" s="422" t="s">
        <v>24</v>
      </c>
      <c r="D107" s="586"/>
      <c r="E107" s="427">
        <f>SUM(E91:E106)</f>
        <v>0</v>
      </c>
      <c r="F107" s="425"/>
      <c r="G107" s="428"/>
      <c r="H107" s="427">
        <f>SUM(H91:H106)</f>
        <v>0</v>
      </c>
      <c r="I107" s="424"/>
      <c r="J107" s="428"/>
      <c r="K107" s="426">
        <f>SUM(K91:K106)</f>
        <v>0</v>
      </c>
      <c r="L107" s="424"/>
      <c r="M107" s="428"/>
      <c r="N107" s="426">
        <f>SUM(N91:N106)</f>
        <v>0</v>
      </c>
      <c r="O107" s="424"/>
      <c r="P107" s="428"/>
      <c r="Q107" s="426">
        <f>SUM(Q91:Q106)</f>
        <v>0</v>
      </c>
      <c r="R107" s="424"/>
      <c r="S107" s="428"/>
      <c r="T107" s="426">
        <f>SUM(T91:T106)</f>
        <v>10</v>
      </c>
      <c r="U107" s="424"/>
      <c r="V107" s="428"/>
      <c r="W107" s="426">
        <f>SUM(W96:W106)</f>
        <v>19</v>
      </c>
      <c r="X107" s="424"/>
      <c r="Y107" s="428"/>
      <c r="Z107" s="426">
        <f>SUM(Z101:Z106)</f>
        <v>13</v>
      </c>
      <c r="AA107" s="424"/>
      <c r="AB107" s="451"/>
      <c r="AC107" s="362">
        <f>SUM(AC91:AC106)</f>
        <v>635</v>
      </c>
      <c r="AD107" s="362">
        <f>SUM(AD91:AD106)</f>
        <v>1560</v>
      </c>
      <c r="AE107" s="362"/>
      <c r="AF107" s="362">
        <f>SUM(AF91:AF106)</f>
        <v>0</v>
      </c>
      <c r="AG107" s="362">
        <f>SUM(AG91:AG106)</f>
        <v>310</v>
      </c>
      <c r="AH107" s="362">
        <f>SUM(AH91:AH106)</f>
        <v>325</v>
      </c>
    </row>
    <row r="108" spans="1:248" ht="15.75" customHeight="1" thickBot="1">
      <c r="A108" s="420"/>
      <c r="B108" s="421"/>
      <c r="C108" s="422" t="s">
        <v>23</v>
      </c>
      <c r="D108" s="586"/>
      <c r="E108" s="427"/>
      <c r="F108" s="425">
        <f>SUM(F91:F106)</f>
        <v>0</v>
      </c>
      <c r="G108" s="428"/>
      <c r="H108" s="427"/>
      <c r="I108" s="424">
        <f>SUM(I91:I106)</f>
        <v>0</v>
      </c>
      <c r="J108" s="428"/>
      <c r="K108" s="426"/>
      <c r="L108" s="424">
        <f>SUM(L91:L106)</f>
        <v>0</v>
      </c>
      <c r="M108" s="428"/>
      <c r="N108" s="426"/>
      <c r="O108" s="424">
        <f>SUM(O91:O106)</f>
        <v>0</v>
      </c>
      <c r="P108" s="428"/>
      <c r="Q108" s="426"/>
      <c r="R108" s="424">
        <f>SUM(R91:R106)</f>
        <v>0</v>
      </c>
      <c r="S108" s="428"/>
      <c r="T108" s="426"/>
      <c r="U108" s="424">
        <f>SUM(U91:U107)</f>
        <v>14</v>
      </c>
      <c r="V108" s="428"/>
      <c r="W108" s="426"/>
      <c r="X108" s="424">
        <f>SUM(X96:X106)</f>
        <v>20</v>
      </c>
      <c r="Y108" s="428"/>
      <c r="Z108" s="426"/>
      <c r="AA108" s="424">
        <f>SUM(AA101:AA106)</f>
        <v>18</v>
      </c>
      <c r="AB108" s="451"/>
      <c r="AC108" s="95"/>
      <c r="AD108" s="336"/>
      <c r="AE108" s="363">
        <f>SUM(AE91:AE106)</f>
        <v>52</v>
      </c>
      <c r="AF108" s="337"/>
      <c r="AG108" s="336"/>
      <c r="AH108" s="451"/>
      <c r="AI108" s="452"/>
      <c r="AJ108" s="452"/>
      <c r="AK108" s="452"/>
      <c r="AL108" s="452"/>
      <c r="AM108" s="452"/>
      <c r="AN108" s="452"/>
      <c r="AO108" s="452"/>
      <c r="AP108" s="452"/>
      <c r="AQ108" s="452"/>
      <c r="AR108" s="452"/>
      <c r="AS108" s="452"/>
      <c r="AT108" s="452"/>
      <c r="AU108" s="452"/>
      <c r="AV108" s="452"/>
      <c r="AW108" s="452"/>
      <c r="AX108" s="452"/>
      <c r="AY108" s="452"/>
      <c r="AZ108" s="452"/>
      <c r="BA108" s="452"/>
      <c r="BB108" s="452"/>
      <c r="BC108" s="452"/>
      <c r="BD108" s="452"/>
      <c r="BE108" s="452"/>
      <c r="BF108" s="452"/>
      <c r="BG108" s="452"/>
      <c r="BH108" s="452"/>
      <c r="BI108" s="452"/>
      <c r="BJ108" s="452"/>
      <c r="BK108" s="452"/>
      <c r="BL108" s="452"/>
      <c r="BM108" s="452"/>
      <c r="BN108" s="452"/>
      <c r="BO108" s="452"/>
      <c r="BP108" s="452"/>
      <c r="BQ108" s="452"/>
      <c r="BR108" s="452"/>
      <c r="BS108" s="452"/>
      <c r="BT108" s="452"/>
      <c r="BU108" s="452"/>
      <c r="BV108" s="452"/>
      <c r="BW108" s="452"/>
      <c r="BX108" s="452"/>
      <c r="BY108" s="452"/>
      <c r="BZ108" s="452"/>
      <c r="CA108" s="452"/>
      <c r="CB108" s="452"/>
      <c r="CC108" s="452"/>
      <c r="CD108" s="452"/>
      <c r="CE108" s="452"/>
      <c r="CF108" s="452"/>
      <c r="CG108" s="452"/>
      <c r="CH108" s="452"/>
      <c r="CI108" s="452"/>
      <c r="CJ108" s="452"/>
      <c r="CK108" s="452"/>
      <c r="CL108" s="452"/>
      <c r="CM108" s="452"/>
      <c r="CN108" s="452"/>
      <c r="CO108" s="452"/>
      <c r="CP108" s="452"/>
      <c r="CQ108" s="452"/>
      <c r="CR108" s="452"/>
      <c r="CS108" s="452"/>
      <c r="CT108" s="452"/>
      <c r="CU108" s="452"/>
      <c r="CV108" s="452"/>
      <c r="CW108" s="452"/>
      <c r="CX108" s="452"/>
      <c r="CY108" s="452"/>
      <c r="CZ108" s="452"/>
      <c r="DA108" s="452"/>
      <c r="DB108" s="452"/>
      <c r="DC108" s="452"/>
      <c r="DD108" s="452"/>
      <c r="DE108" s="452"/>
      <c r="DF108" s="452"/>
      <c r="DG108" s="452"/>
      <c r="DH108" s="452"/>
      <c r="DI108" s="452"/>
      <c r="DJ108" s="452"/>
      <c r="DK108" s="452"/>
      <c r="DL108" s="452"/>
      <c r="DM108" s="452"/>
      <c r="DN108" s="452"/>
      <c r="DO108" s="452"/>
      <c r="DP108" s="452"/>
      <c r="DQ108" s="452"/>
      <c r="DR108" s="452"/>
      <c r="DS108" s="452"/>
      <c r="DT108" s="452"/>
      <c r="DU108" s="452"/>
      <c r="DV108" s="452"/>
      <c r="DW108" s="452"/>
      <c r="DX108" s="452"/>
      <c r="DY108" s="452"/>
      <c r="DZ108" s="452"/>
      <c r="EA108" s="452"/>
      <c r="EB108" s="452"/>
      <c r="EC108" s="452"/>
      <c r="ED108" s="452"/>
      <c r="EE108" s="452"/>
      <c r="EF108" s="452"/>
      <c r="EG108" s="452"/>
      <c r="EH108" s="452"/>
      <c r="EI108" s="452"/>
      <c r="EJ108" s="452"/>
      <c r="EK108" s="452"/>
      <c r="EL108" s="452"/>
      <c r="EM108" s="452"/>
      <c r="EN108" s="452"/>
      <c r="EO108" s="452"/>
      <c r="EP108" s="452"/>
      <c r="EQ108" s="452"/>
      <c r="ER108" s="452"/>
      <c r="ES108" s="452"/>
      <c r="ET108" s="452"/>
      <c r="EU108" s="452"/>
      <c r="EV108" s="452"/>
      <c r="EW108" s="452"/>
      <c r="EX108" s="452"/>
      <c r="EY108" s="452"/>
      <c r="EZ108" s="452"/>
      <c r="FA108" s="452"/>
      <c r="FB108" s="452"/>
      <c r="FC108" s="452"/>
      <c r="FD108" s="452"/>
      <c r="FE108" s="452"/>
      <c r="FF108" s="452"/>
      <c r="FG108" s="452"/>
      <c r="FH108" s="452"/>
      <c r="FI108" s="452"/>
      <c r="FJ108" s="452"/>
      <c r="FK108" s="452"/>
      <c r="FL108" s="452"/>
      <c r="FM108" s="452"/>
      <c r="FN108" s="452"/>
      <c r="FO108" s="452"/>
      <c r="FP108" s="452"/>
      <c r="FQ108" s="452"/>
      <c r="FR108" s="452"/>
      <c r="FS108" s="452"/>
      <c r="FT108" s="452"/>
      <c r="FU108" s="452"/>
      <c r="FV108" s="452"/>
      <c r="FW108" s="452"/>
      <c r="FX108" s="452"/>
      <c r="FY108" s="452"/>
      <c r="FZ108" s="452"/>
      <c r="GA108" s="452"/>
      <c r="GB108" s="452"/>
      <c r="GC108" s="452"/>
      <c r="GD108" s="452"/>
      <c r="GE108" s="452"/>
      <c r="GF108" s="452"/>
      <c r="GG108" s="452"/>
      <c r="GH108" s="452"/>
      <c r="GI108" s="452"/>
      <c r="GJ108" s="452"/>
      <c r="GK108" s="452"/>
      <c r="GL108" s="452"/>
      <c r="GM108" s="452"/>
      <c r="GN108" s="452"/>
      <c r="GO108" s="452"/>
      <c r="GP108" s="452"/>
      <c r="GQ108" s="452"/>
      <c r="GR108" s="452"/>
      <c r="GS108" s="452"/>
      <c r="GT108" s="452"/>
      <c r="GU108" s="452"/>
      <c r="GV108" s="452"/>
      <c r="GW108" s="452"/>
      <c r="GX108" s="452"/>
      <c r="GY108" s="452"/>
      <c r="GZ108" s="452"/>
      <c r="HA108" s="452"/>
      <c r="HB108" s="452"/>
      <c r="HC108" s="452"/>
      <c r="HD108" s="452"/>
      <c r="HE108" s="452"/>
      <c r="HF108" s="452"/>
      <c r="HG108" s="452"/>
      <c r="HH108" s="452"/>
      <c r="HI108" s="452"/>
      <c r="HJ108" s="452"/>
      <c r="HK108" s="452"/>
      <c r="HL108" s="452"/>
      <c r="HM108" s="452"/>
      <c r="HN108" s="452"/>
      <c r="HO108" s="452"/>
      <c r="HP108" s="452"/>
      <c r="HQ108" s="452"/>
      <c r="HR108" s="452"/>
      <c r="HS108" s="452"/>
      <c r="HT108" s="452"/>
      <c r="HU108" s="452"/>
      <c r="HV108" s="452"/>
      <c r="HW108" s="452"/>
      <c r="HX108" s="452"/>
      <c r="HY108" s="452"/>
      <c r="HZ108" s="452"/>
      <c r="IA108" s="452"/>
      <c r="IB108" s="452"/>
      <c r="IC108" s="452"/>
      <c r="ID108" s="452"/>
      <c r="IE108" s="452"/>
      <c r="IF108" s="452"/>
      <c r="IG108" s="452"/>
      <c r="IH108" s="452"/>
      <c r="II108" s="452"/>
      <c r="IJ108" s="452"/>
      <c r="IK108" s="452"/>
      <c r="IL108" s="452"/>
      <c r="IM108" s="452"/>
      <c r="IN108" s="452"/>
    </row>
    <row r="109" spans="1:248" s="179" customFormat="1" ht="15.75" customHeight="1" thickBot="1">
      <c r="A109" s="530" t="s">
        <v>536</v>
      </c>
      <c r="B109" s="12" t="s">
        <v>9</v>
      </c>
      <c r="C109" s="180" t="s">
        <v>528</v>
      </c>
      <c r="D109" s="181" t="s">
        <v>422</v>
      </c>
      <c r="E109" s="184"/>
      <c r="F109" s="183"/>
      <c r="G109" s="48"/>
      <c r="H109" s="184"/>
      <c r="I109" s="183"/>
      <c r="J109" s="131"/>
      <c r="K109" s="182"/>
      <c r="L109" s="183"/>
      <c r="M109" s="48"/>
      <c r="N109" s="184"/>
      <c r="O109" s="183"/>
      <c r="P109" s="131"/>
      <c r="Q109" s="182"/>
      <c r="R109" s="183"/>
      <c r="S109" s="48"/>
      <c r="T109" s="184"/>
      <c r="U109" s="183"/>
      <c r="V109" s="131"/>
      <c r="W109" s="50"/>
      <c r="X109" s="49"/>
      <c r="Y109" s="23"/>
      <c r="Z109" s="18">
        <v>3</v>
      </c>
      <c r="AA109" s="5">
        <v>10</v>
      </c>
      <c r="AB109" s="25" t="s">
        <v>48</v>
      </c>
      <c r="AC109" s="185">
        <v>40</v>
      </c>
      <c r="AD109" s="47">
        <v>300</v>
      </c>
      <c r="AE109" s="87">
        <f>F109+I109+L109+O109+R109+U109+X109+AA109</f>
        <v>10</v>
      </c>
      <c r="AF109" s="790">
        <v>10</v>
      </c>
      <c r="AG109" s="791"/>
      <c r="AH109" s="792">
        <v>30</v>
      </c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</row>
    <row r="110" spans="1:34" ht="15.75" customHeight="1" thickBot="1">
      <c r="A110" s="420"/>
      <c r="B110" s="421"/>
      <c r="C110" s="589" t="s">
        <v>27</v>
      </c>
      <c r="D110" s="587"/>
      <c r="E110" s="453">
        <f>SUM(E22,E40,E51,E75,E88,E107)</f>
        <v>35</v>
      </c>
      <c r="F110" s="434"/>
      <c r="G110" s="428"/>
      <c r="H110" s="453">
        <f>SUM(H107,H88,H75,H51,H40,H22)</f>
        <v>21</v>
      </c>
      <c r="I110" s="455"/>
      <c r="J110" s="428"/>
      <c r="K110" s="454">
        <f>SUM(K22,K40,K51,K75,K88,K107)</f>
        <v>21</v>
      </c>
      <c r="L110" s="455"/>
      <c r="M110" s="428"/>
      <c r="N110" s="454">
        <f>SUM(N22,N40,N51,N75,N88,N107)</f>
        <v>22</v>
      </c>
      <c r="O110" s="455"/>
      <c r="P110" s="428"/>
      <c r="Q110" s="454">
        <f>SUM(Q22,Q40,Q51,Q75,Q88,Q107)</f>
        <v>24</v>
      </c>
      <c r="R110" s="455"/>
      <c r="S110" s="428"/>
      <c r="T110" s="454">
        <f>SUM(T22,T40,T51,T75,T88,T107)</f>
        <v>24</v>
      </c>
      <c r="U110" s="455"/>
      <c r="V110" s="428"/>
      <c r="W110" s="454">
        <f>SUM(W22,W40,W51,W75,W88,W107)</f>
        <v>24</v>
      </c>
      <c r="X110" s="455"/>
      <c r="Y110" s="428"/>
      <c r="Z110" s="454">
        <f>SUM(Z109,Z107,Z88)</f>
        <v>19</v>
      </c>
      <c r="AA110" s="455"/>
      <c r="AB110" s="451"/>
      <c r="AC110" s="364">
        <f>SUM(AC109,AC75,AC107,AC88,AC51,AC40,AC22)</f>
        <v>2834</v>
      </c>
      <c r="AD110" s="364">
        <f>SUM(AD109,AD75,AD107,AD88,AD51,AD40,AD22)</f>
        <v>7080</v>
      </c>
      <c r="AE110" s="338"/>
      <c r="AF110" s="340">
        <f>SUM(AF109,AF107,AF88,AF75,AF51,AF40,AF22)</f>
        <v>1009</v>
      </c>
      <c r="AG110" s="340">
        <f>SUM(AG107,AG88,AG51,AG40,AG22,AG75)</f>
        <v>493</v>
      </c>
      <c r="AH110" s="456">
        <f>SUM(AH109,AH107,AH88,AH75,AH51,AH40,AH22)</f>
        <v>1317</v>
      </c>
    </row>
    <row r="111" spans="1:34" ht="15.75" customHeight="1" thickBot="1">
      <c r="A111" s="525"/>
      <c r="B111" s="590"/>
      <c r="C111" s="591" t="s">
        <v>28</v>
      </c>
      <c r="D111" s="588"/>
      <c r="E111" s="458"/>
      <c r="F111" s="459">
        <f>SUM(F108,F89,F76,F52,F41,F23)</f>
        <v>30</v>
      </c>
      <c r="G111" s="460"/>
      <c r="H111" s="583"/>
      <c r="I111" s="584">
        <f>SUM(I108,I89,I76,I52,I41,I23)</f>
        <v>28</v>
      </c>
      <c r="J111" s="585"/>
      <c r="K111" s="461"/>
      <c r="L111" s="462">
        <f>SUM(L108,L89,L76,L52,L41,L23)</f>
        <v>32</v>
      </c>
      <c r="M111" s="460"/>
      <c r="N111" s="461"/>
      <c r="O111" s="462">
        <f>SUM(O108,O89,O76,O52,O41,O23)</f>
        <v>30</v>
      </c>
      <c r="P111" s="460"/>
      <c r="Q111" s="461"/>
      <c r="R111" s="462">
        <f>SUM(R76,R89)</f>
        <v>29</v>
      </c>
      <c r="S111" s="460"/>
      <c r="T111" s="461"/>
      <c r="U111" s="462">
        <f>SUM(U108,U89,U76,U52,U39,U18)</f>
        <v>31</v>
      </c>
      <c r="V111" s="460"/>
      <c r="W111" s="461"/>
      <c r="X111" s="462">
        <f>SUM(X108,X89,X76,X52,X39,X18)</f>
        <v>27</v>
      </c>
      <c r="Y111" s="460"/>
      <c r="Z111" s="461"/>
      <c r="AA111" s="462">
        <f>SUM(AA109:AA110,AA108,AA89)</f>
        <v>31</v>
      </c>
      <c r="AB111" s="463"/>
      <c r="AC111" s="464"/>
      <c r="AD111" s="457"/>
      <c r="AE111" s="465">
        <f>SUM(AE23+AE41+AE52+AE76+AE89+AE108+AE109)</f>
        <v>240</v>
      </c>
      <c r="AF111" s="110">
        <f>AF110/AC110*100</f>
        <v>35.603387438249825</v>
      </c>
      <c r="AG111" s="110">
        <f>AG110/AC110*100</f>
        <v>17.39590684544813</v>
      </c>
      <c r="AH111" s="110">
        <f>AH110/AC110*100</f>
        <v>46.47141848976711</v>
      </c>
    </row>
    <row r="112" spans="1:34" ht="15.75" customHeight="1" thickTop="1">
      <c r="A112" s="526" t="s">
        <v>16</v>
      </c>
      <c r="B112" s="527"/>
      <c r="C112" s="466" t="s">
        <v>29</v>
      </c>
      <c r="D112" s="745"/>
      <c r="E112" s="467"/>
      <c r="F112" s="468"/>
      <c r="G112" s="469"/>
      <c r="H112" s="470"/>
      <c r="I112" s="471"/>
      <c r="J112" s="472"/>
      <c r="K112" s="470"/>
      <c r="L112" s="471"/>
      <c r="M112" s="472"/>
      <c r="N112" s="470"/>
      <c r="O112" s="471"/>
      <c r="P112" s="472"/>
      <c r="Q112" s="470"/>
      <c r="R112" s="471"/>
      <c r="S112" s="472"/>
      <c r="T112" s="470"/>
      <c r="U112" s="471"/>
      <c r="V112" s="472"/>
      <c r="W112" s="470"/>
      <c r="X112" s="471"/>
      <c r="Y112" s="472"/>
      <c r="Z112" s="470"/>
      <c r="AA112" s="471"/>
      <c r="AB112" s="473"/>
      <c r="AC112" s="644"/>
      <c r="AD112" s="380"/>
      <c r="AE112" s="645"/>
      <c r="AF112" s="474"/>
      <c r="AG112" s="474"/>
      <c r="AH112" s="475"/>
    </row>
    <row r="113" spans="1:34" s="548" customFormat="1" ht="15.75" customHeight="1">
      <c r="A113" s="531" t="s">
        <v>561</v>
      </c>
      <c r="B113" s="19" t="s">
        <v>9</v>
      </c>
      <c r="C113" s="22" t="s">
        <v>501</v>
      </c>
      <c r="D113" s="178" t="s">
        <v>562</v>
      </c>
      <c r="E113" s="19"/>
      <c r="F113" s="5"/>
      <c r="G113" s="175"/>
      <c r="H113" s="19">
        <v>1</v>
      </c>
      <c r="I113" s="5"/>
      <c r="J113" s="41" t="s">
        <v>45</v>
      </c>
      <c r="K113" s="32"/>
      <c r="L113" s="5"/>
      <c r="M113" s="175"/>
      <c r="N113" s="19"/>
      <c r="O113" s="5"/>
      <c r="P113" s="41"/>
      <c r="Q113" s="32"/>
      <c r="R113" s="5"/>
      <c r="S113" s="175"/>
      <c r="T113" s="19"/>
      <c r="U113" s="5"/>
      <c r="V113" s="41"/>
      <c r="W113" s="46"/>
      <c r="X113" s="47"/>
      <c r="Y113" s="48"/>
      <c r="Z113" s="160"/>
      <c r="AA113" s="5"/>
      <c r="AB113" s="41"/>
      <c r="AC113" s="636">
        <v>13</v>
      </c>
      <c r="AD113" s="633"/>
      <c r="AE113" s="641"/>
      <c r="AF113" s="213"/>
      <c r="AG113" s="213"/>
      <c r="AH113" s="213"/>
    </row>
    <row r="114" spans="1:34" s="179" customFormat="1" ht="15.75" customHeight="1">
      <c r="A114" s="532"/>
      <c r="B114" s="19" t="s">
        <v>9</v>
      </c>
      <c r="C114" s="180" t="s">
        <v>50</v>
      </c>
      <c r="D114" s="181"/>
      <c r="E114" s="184"/>
      <c r="F114" s="214"/>
      <c r="G114" s="48"/>
      <c r="H114" s="184">
        <v>4</v>
      </c>
      <c r="I114" s="214"/>
      <c r="J114" s="131"/>
      <c r="K114" s="184">
        <v>4</v>
      </c>
      <c r="L114" s="214"/>
      <c r="M114" s="48"/>
      <c r="N114" s="184">
        <v>4</v>
      </c>
      <c r="O114" s="214"/>
      <c r="P114" s="131"/>
      <c r="Q114" s="184">
        <v>2</v>
      </c>
      <c r="R114" s="214"/>
      <c r="S114" s="48"/>
      <c r="T114" s="184">
        <v>2</v>
      </c>
      <c r="U114" s="214"/>
      <c r="V114" s="131"/>
      <c r="W114" s="184">
        <v>2</v>
      </c>
      <c r="X114" s="3"/>
      <c r="Y114" s="23"/>
      <c r="Z114" s="184">
        <v>2</v>
      </c>
      <c r="AA114" s="3"/>
      <c r="AB114" s="25"/>
      <c r="AC114" s="637">
        <f>(H114+K114+N114+Q114+T114+W114+Z114)*15</f>
        <v>300</v>
      </c>
      <c r="AD114" s="646"/>
      <c r="AE114" s="643"/>
      <c r="AF114" s="308"/>
      <c r="AG114" s="186"/>
      <c r="AH114" s="186"/>
    </row>
    <row r="115" spans="1:34" s="179" customFormat="1" ht="15.75" customHeight="1">
      <c r="A115" s="532" t="s">
        <v>316</v>
      </c>
      <c r="B115" s="19" t="s">
        <v>9</v>
      </c>
      <c r="C115" s="180" t="s">
        <v>315</v>
      </c>
      <c r="D115" s="181"/>
      <c r="E115" s="184"/>
      <c r="F115" s="214"/>
      <c r="G115" s="48"/>
      <c r="H115" s="184">
        <v>2</v>
      </c>
      <c r="I115" s="214"/>
      <c r="J115" s="131" t="s">
        <v>123</v>
      </c>
      <c r="K115" s="184"/>
      <c r="L115" s="214"/>
      <c r="M115" s="48"/>
      <c r="N115" s="184"/>
      <c r="O115" s="214"/>
      <c r="P115" s="131"/>
      <c r="Q115" s="184"/>
      <c r="R115" s="214"/>
      <c r="S115" s="48"/>
      <c r="T115" s="184"/>
      <c r="U115" s="214"/>
      <c r="V115" s="131"/>
      <c r="W115" s="184"/>
      <c r="X115" s="3"/>
      <c r="Y115" s="23"/>
      <c r="Z115" s="184"/>
      <c r="AA115" s="3"/>
      <c r="AB115" s="25"/>
      <c r="AC115" s="637">
        <f aca="true" t="shared" si="13" ref="AC115:AC121">(H115+K115+N115+Q115+T115+W115+Z115)*15</f>
        <v>30</v>
      </c>
      <c r="AD115" s="646"/>
      <c r="AE115" s="643"/>
      <c r="AF115" s="308"/>
      <c r="AG115" s="186"/>
      <c r="AH115" s="186"/>
    </row>
    <row r="116" spans="1:34" s="179" customFormat="1" ht="15.75" customHeight="1">
      <c r="A116" s="532" t="s">
        <v>318</v>
      </c>
      <c r="B116" s="19" t="s">
        <v>9</v>
      </c>
      <c r="C116" s="180" t="s">
        <v>317</v>
      </c>
      <c r="D116" s="181"/>
      <c r="E116" s="184"/>
      <c r="F116" s="214"/>
      <c r="G116" s="48"/>
      <c r="H116" s="184"/>
      <c r="I116" s="214"/>
      <c r="J116" s="131"/>
      <c r="K116" s="184">
        <v>2</v>
      </c>
      <c r="L116" s="214"/>
      <c r="M116" s="131" t="s">
        <v>123</v>
      </c>
      <c r="N116" s="184"/>
      <c r="O116" s="214"/>
      <c r="P116" s="131"/>
      <c r="Q116" s="184"/>
      <c r="R116" s="214"/>
      <c r="S116" s="48"/>
      <c r="T116" s="184"/>
      <c r="U116" s="214"/>
      <c r="V116" s="131"/>
      <c r="W116" s="184"/>
      <c r="X116" s="3"/>
      <c r="Y116" s="23"/>
      <c r="Z116" s="184"/>
      <c r="AA116" s="3"/>
      <c r="AB116" s="25"/>
      <c r="AC116" s="637">
        <f t="shared" si="13"/>
        <v>30</v>
      </c>
      <c r="AD116" s="646"/>
      <c r="AE116" s="643"/>
      <c r="AF116" s="308"/>
      <c r="AG116" s="186"/>
      <c r="AH116" s="186"/>
    </row>
    <row r="117" spans="1:34" s="179" customFormat="1" ht="15.75" customHeight="1">
      <c r="A117" s="532" t="s">
        <v>320</v>
      </c>
      <c r="B117" s="19" t="s">
        <v>9</v>
      </c>
      <c r="C117" s="180" t="s">
        <v>319</v>
      </c>
      <c r="D117" s="181"/>
      <c r="E117" s="184"/>
      <c r="F117" s="214"/>
      <c r="G117" s="48"/>
      <c r="H117" s="184"/>
      <c r="I117" s="214"/>
      <c r="J117" s="131"/>
      <c r="K117" s="184"/>
      <c r="L117" s="214"/>
      <c r="M117" s="48"/>
      <c r="N117" s="184">
        <v>2</v>
      </c>
      <c r="O117" s="214"/>
      <c r="P117" s="131" t="s">
        <v>123</v>
      </c>
      <c r="Q117" s="184"/>
      <c r="R117" s="214"/>
      <c r="S117" s="48"/>
      <c r="T117" s="184"/>
      <c r="U117" s="214"/>
      <c r="V117" s="131"/>
      <c r="W117" s="184"/>
      <c r="X117" s="3"/>
      <c r="Y117" s="23"/>
      <c r="Z117" s="184"/>
      <c r="AA117" s="3"/>
      <c r="AB117" s="25"/>
      <c r="AC117" s="637">
        <f t="shared" si="13"/>
        <v>30</v>
      </c>
      <c r="AD117" s="646"/>
      <c r="AE117" s="643"/>
      <c r="AF117" s="308"/>
      <c r="AG117" s="186"/>
      <c r="AH117" s="186"/>
    </row>
    <row r="118" spans="1:34" s="179" customFormat="1" ht="15.75" customHeight="1">
      <c r="A118" s="532" t="s">
        <v>322</v>
      </c>
      <c r="B118" s="19" t="s">
        <v>9</v>
      </c>
      <c r="C118" s="180" t="s">
        <v>321</v>
      </c>
      <c r="D118" s="181"/>
      <c r="E118" s="184"/>
      <c r="F118" s="214"/>
      <c r="G118" s="48"/>
      <c r="H118" s="184"/>
      <c r="I118" s="214"/>
      <c r="J118" s="131"/>
      <c r="K118" s="184"/>
      <c r="L118" s="214"/>
      <c r="M118" s="48"/>
      <c r="N118" s="184"/>
      <c r="O118" s="214"/>
      <c r="P118" s="131"/>
      <c r="Q118" s="184">
        <v>4</v>
      </c>
      <c r="R118" s="214"/>
      <c r="S118" s="131" t="s">
        <v>123</v>
      </c>
      <c r="T118" s="184"/>
      <c r="U118" s="214"/>
      <c r="V118" s="131"/>
      <c r="W118" s="184"/>
      <c r="X118" s="3"/>
      <c r="Y118" s="23"/>
      <c r="Z118" s="184"/>
      <c r="AA118" s="3"/>
      <c r="AB118" s="25"/>
      <c r="AC118" s="637">
        <f t="shared" si="13"/>
        <v>60</v>
      </c>
      <c r="AD118" s="646"/>
      <c r="AE118" s="643"/>
      <c r="AF118" s="308"/>
      <c r="AG118" s="186"/>
      <c r="AH118" s="186"/>
    </row>
    <row r="119" spans="1:34" s="179" customFormat="1" ht="15.75" customHeight="1">
      <c r="A119" s="532" t="s">
        <v>324</v>
      </c>
      <c r="B119" s="19" t="s">
        <v>9</v>
      </c>
      <c r="C119" s="180" t="s">
        <v>323</v>
      </c>
      <c r="D119" s="181"/>
      <c r="E119" s="184"/>
      <c r="F119" s="214"/>
      <c r="G119" s="48"/>
      <c r="H119" s="184"/>
      <c r="I119" s="214"/>
      <c r="J119" s="131"/>
      <c r="K119" s="184"/>
      <c r="L119" s="214"/>
      <c r="M119" s="48"/>
      <c r="N119" s="184"/>
      <c r="O119" s="214"/>
      <c r="P119" s="131"/>
      <c r="Q119" s="184"/>
      <c r="R119" s="214"/>
      <c r="S119" s="48"/>
      <c r="T119" s="184">
        <v>4</v>
      </c>
      <c r="U119" s="214"/>
      <c r="V119" s="131" t="s">
        <v>123</v>
      </c>
      <c r="W119" s="184"/>
      <c r="X119" s="3"/>
      <c r="Y119" s="23"/>
      <c r="Z119" s="184"/>
      <c r="AA119" s="3"/>
      <c r="AB119" s="25"/>
      <c r="AC119" s="637">
        <f t="shared" si="13"/>
        <v>60</v>
      </c>
      <c r="AD119" s="646"/>
      <c r="AE119" s="643"/>
      <c r="AF119" s="308"/>
      <c r="AG119" s="186"/>
      <c r="AH119" s="186"/>
    </row>
    <row r="120" spans="1:34" s="179" customFormat="1" ht="15.75" customHeight="1">
      <c r="A120" s="532" t="s">
        <v>326</v>
      </c>
      <c r="B120" s="19" t="s">
        <v>9</v>
      </c>
      <c r="C120" s="180" t="s">
        <v>325</v>
      </c>
      <c r="D120" s="181"/>
      <c r="E120" s="184"/>
      <c r="F120" s="214"/>
      <c r="G120" s="48"/>
      <c r="H120" s="184"/>
      <c r="I120" s="214"/>
      <c r="J120" s="131"/>
      <c r="K120" s="215"/>
      <c r="L120" s="214"/>
      <c r="M120" s="48"/>
      <c r="N120" s="184"/>
      <c r="O120" s="214"/>
      <c r="P120" s="131"/>
      <c r="Q120" s="182"/>
      <c r="R120" s="214"/>
      <c r="S120" s="48"/>
      <c r="T120" s="184"/>
      <c r="U120" s="214"/>
      <c r="V120" s="131"/>
      <c r="W120" s="184">
        <v>4</v>
      </c>
      <c r="X120" s="214"/>
      <c r="Y120" s="131" t="s">
        <v>123</v>
      </c>
      <c r="Z120" s="536"/>
      <c r="AA120" s="3"/>
      <c r="AB120" s="27"/>
      <c r="AC120" s="637">
        <f t="shared" si="13"/>
        <v>60</v>
      </c>
      <c r="AD120" s="646"/>
      <c r="AE120" s="643"/>
      <c r="AF120" s="308"/>
      <c r="AG120" s="186"/>
      <c r="AH120" s="186"/>
    </row>
    <row r="121" spans="1:34" s="179" customFormat="1" ht="15.75" customHeight="1">
      <c r="A121" s="532" t="s">
        <v>328</v>
      </c>
      <c r="B121" s="19" t="s">
        <v>9</v>
      </c>
      <c r="C121" s="180" t="s">
        <v>327</v>
      </c>
      <c r="D121" s="181"/>
      <c r="E121" s="184"/>
      <c r="F121" s="214"/>
      <c r="G121" s="48"/>
      <c r="H121" s="184"/>
      <c r="I121" s="214"/>
      <c r="J121" s="131"/>
      <c r="K121" s="215"/>
      <c r="L121" s="214"/>
      <c r="M121" s="48"/>
      <c r="N121" s="184"/>
      <c r="O121" s="214"/>
      <c r="P121" s="131"/>
      <c r="Q121" s="182"/>
      <c r="R121" s="214"/>
      <c r="S121" s="48"/>
      <c r="T121" s="184"/>
      <c r="U121" s="214"/>
      <c r="V121" s="131"/>
      <c r="W121" s="182"/>
      <c r="X121" s="214"/>
      <c r="Y121" s="48"/>
      <c r="Z121" s="184">
        <v>4</v>
      </c>
      <c r="AA121" s="214"/>
      <c r="AB121" s="131" t="s">
        <v>123</v>
      </c>
      <c r="AC121" s="637">
        <f t="shared" si="13"/>
        <v>60</v>
      </c>
      <c r="AD121" s="646"/>
      <c r="AE121" s="643"/>
      <c r="AF121" s="308"/>
      <c r="AG121" s="186"/>
      <c r="AH121" s="186"/>
    </row>
    <row r="122" spans="1:34" s="179" customFormat="1" ht="15.75" customHeight="1">
      <c r="A122" s="532" t="s">
        <v>368</v>
      </c>
      <c r="B122" s="19" t="s">
        <v>9</v>
      </c>
      <c r="C122" s="180" t="s">
        <v>376</v>
      </c>
      <c r="D122" s="215"/>
      <c r="E122" s="184"/>
      <c r="F122" s="183"/>
      <c r="G122" s="48"/>
      <c r="H122" s="184"/>
      <c r="I122" s="183"/>
      <c r="J122" s="131"/>
      <c r="K122" s="215"/>
      <c r="L122" s="183"/>
      <c r="M122" s="216"/>
      <c r="N122" s="184"/>
      <c r="O122" s="183"/>
      <c r="P122" s="217"/>
      <c r="Q122" s="182"/>
      <c r="R122" s="183"/>
      <c r="S122" s="216"/>
      <c r="T122" s="184"/>
      <c r="U122" s="183"/>
      <c r="V122" s="217"/>
      <c r="W122" s="182"/>
      <c r="X122" s="183"/>
      <c r="Y122" s="216"/>
      <c r="Z122" s="123"/>
      <c r="AA122" s="49"/>
      <c r="AB122" s="27"/>
      <c r="AC122" s="637"/>
      <c r="AD122" s="646"/>
      <c r="AE122" s="643"/>
      <c r="AF122" s="308"/>
      <c r="AG122" s="186"/>
      <c r="AH122" s="186"/>
    </row>
    <row r="123" spans="1:34" s="179" customFormat="1" ht="15.75" customHeight="1">
      <c r="A123" s="531" t="s">
        <v>255</v>
      </c>
      <c r="B123" s="19" t="s">
        <v>9</v>
      </c>
      <c r="C123" s="29" t="s">
        <v>483</v>
      </c>
      <c r="D123" s="215"/>
      <c r="E123" s="220"/>
      <c r="F123" s="219"/>
      <c r="G123" s="130"/>
      <c r="H123" s="220"/>
      <c r="I123" s="219"/>
      <c r="J123" s="45"/>
      <c r="K123" s="218"/>
      <c r="L123" s="219"/>
      <c r="M123" s="130"/>
      <c r="N123" s="220"/>
      <c r="O123" s="219"/>
      <c r="P123" s="45"/>
      <c r="Q123" s="218"/>
      <c r="R123" s="219"/>
      <c r="S123" s="130"/>
      <c r="T123" s="859" t="s">
        <v>198</v>
      </c>
      <c r="U123" s="860"/>
      <c r="V123" s="861"/>
      <c r="W123" s="133"/>
      <c r="X123" s="134"/>
      <c r="Y123" s="135"/>
      <c r="Z123" s="221"/>
      <c r="AA123" s="134"/>
      <c r="AB123" s="222"/>
      <c r="AC123" s="638">
        <v>60</v>
      </c>
      <c r="AD123" s="646"/>
      <c r="AE123" s="643"/>
      <c r="AF123" s="308"/>
      <c r="AG123" s="186"/>
      <c r="AH123" s="186"/>
    </row>
    <row r="124" spans="1:34" s="179" customFormat="1" ht="15.75" customHeight="1">
      <c r="A124" s="531" t="s">
        <v>256</v>
      </c>
      <c r="B124" s="19" t="s">
        <v>9</v>
      </c>
      <c r="C124" s="29" t="s">
        <v>484</v>
      </c>
      <c r="D124" s="181"/>
      <c r="E124" s="184"/>
      <c r="F124" s="183"/>
      <c r="G124" s="48"/>
      <c r="H124" s="184"/>
      <c r="I124" s="183"/>
      <c r="J124" s="131"/>
      <c r="K124" s="182"/>
      <c r="L124" s="183"/>
      <c r="M124" s="48"/>
      <c r="N124" s="184"/>
      <c r="O124" s="183"/>
      <c r="P124" s="131"/>
      <c r="Q124" s="182"/>
      <c r="R124" s="183"/>
      <c r="S124" s="48"/>
      <c r="T124" s="184"/>
      <c r="U124" s="183"/>
      <c r="V124" s="131"/>
      <c r="W124" s="920" t="s">
        <v>198</v>
      </c>
      <c r="X124" s="921"/>
      <c r="Y124" s="922"/>
      <c r="Z124" s="18"/>
      <c r="AA124" s="49"/>
      <c r="AB124" s="25"/>
      <c r="AC124" s="639">
        <v>60</v>
      </c>
      <c r="AD124" s="646"/>
      <c r="AE124" s="643"/>
      <c r="AF124" s="308"/>
      <c r="AG124" s="186"/>
      <c r="AH124" s="186"/>
    </row>
    <row r="125" spans="1:248" s="179" customFormat="1" ht="15.75" customHeight="1" thickBot="1">
      <c r="A125" s="531" t="s">
        <v>257</v>
      </c>
      <c r="B125" s="19" t="s">
        <v>9</v>
      </c>
      <c r="C125" s="31" t="s">
        <v>485</v>
      </c>
      <c r="D125" s="181"/>
      <c r="E125" s="184"/>
      <c r="F125" s="183"/>
      <c r="G125" s="48"/>
      <c r="H125" s="184"/>
      <c r="I125" s="183"/>
      <c r="J125" s="131"/>
      <c r="K125" s="182"/>
      <c r="L125" s="183"/>
      <c r="M125" s="48"/>
      <c r="N125" s="184"/>
      <c r="O125" s="183"/>
      <c r="P125" s="131"/>
      <c r="Q125" s="182"/>
      <c r="R125" s="183"/>
      <c r="S125" s="48"/>
      <c r="T125" s="184"/>
      <c r="U125" s="183"/>
      <c r="V125" s="131"/>
      <c r="W125" s="50"/>
      <c r="X125" s="49"/>
      <c r="Y125" s="23"/>
      <c r="Z125" s="882" t="s">
        <v>201</v>
      </c>
      <c r="AA125" s="883"/>
      <c r="AB125" s="884"/>
      <c r="AC125" s="640">
        <v>120</v>
      </c>
      <c r="AD125" s="646"/>
      <c r="AE125" s="643"/>
      <c r="AF125" s="308"/>
      <c r="AG125" s="186"/>
      <c r="AH125" s="186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  <c r="GH125" s="54"/>
      <c r="GI125" s="54"/>
      <c r="GJ125" s="54"/>
      <c r="GK125" s="54"/>
      <c r="GL125" s="54"/>
      <c r="GM125" s="54"/>
      <c r="GN125" s="54"/>
      <c r="GO125" s="54"/>
      <c r="GP125" s="54"/>
      <c r="GQ125" s="54"/>
      <c r="GR125" s="54"/>
      <c r="GS125" s="54"/>
      <c r="GT125" s="54"/>
      <c r="GU125" s="54"/>
      <c r="GV125" s="54"/>
      <c r="GW125" s="54"/>
      <c r="GX125" s="54"/>
      <c r="GY125" s="54"/>
      <c r="GZ125" s="54"/>
      <c r="HA125" s="54"/>
      <c r="HB125" s="54"/>
      <c r="HC125" s="54"/>
      <c r="HD125" s="54"/>
      <c r="HE125" s="54"/>
      <c r="HF125" s="54"/>
      <c r="HG125" s="54"/>
      <c r="HH125" s="54"/>
      <c r="HI125" s="54"/>
      <c r="HJ125" s="54"/>
      <c r="HK125" s="54"/>
      <c r="HL125" s="54"/>
      <c r="HM125" s="54"/>
      <c r="HN125" s="54"/>
      <c r="HO125" s="54"/>
      <c r="HP125" s="54"/>
      <c r="HQ125" s="54"/>
      <c r="HR125" s="54"/>
      <c r="HS125" s="54"/>
      <c r="HT125" s="54"/>
      <c r="HU125" s="54"/>
      <c r="HV125" s="54"/>
      <c r="HW125" s="54"/>
      <c r="HX125" s="54"/>
      <c r="HY125" s="54"/>
      <c r="HZ125" s="54"/>
      <c r="IA125" s="54"/>
      <c r="IB125" s="54"/>
      <c r="IC125" s="54"/>
      <c r="ID125" s="54"/>
      <c r="IE125" s="54"/>
      <c r="IF125" s="54"/>
      <c r="IG125" s="54"/>
      <c r="IH125" s="54"/>
      <c r="II125" s="54"/>
      <c r="IJ125" s="54"/>
      <c r="IK125" s="54"/>
      <c r="IL125" s="54"/>
      <c r="IM125" s="54"/>
      <c r="IN125" s="54"/>
    </row>
    <row r="126" spans="1:248" ht="15.75" customHeight="1" thickBot="1">
      <c r="A126" s="476"/>
      <c r="B126" s="477"/>
      <c r="C126" s="425" t="s">
        <v>24</v>
      </c>
      <c r="D126" s="425"/>
      <c r="E126" s="443">
        <f>SUM(E112:E125)</f>
        <v>0</v>
      </c>
      <c r="F126" s="434"/>
      <c r="G126" s="428"/>
      <c r="H126" s="478">
        <f>SUM(H112:H125)</f>
        <v>7</v>
      </c>
      <c r="I126" s="455"/>
      <c r="J126" s="434"/>
      <c r="K126" s="443">
        <f>SUM(K112:K125)</f>
        <v>6</v>
      </c>
      <c r="L126" s="455"/>
      <c r="M126" s="428"/>
      <c r="N126" s="478">
        <f>SUM(N112:N125)</f>
        <v>6</v>
      </c>
      <c r="O126" s="455"/>
      <c r="P126" s="434"/>
      <c r="Q126" s="443">
        <f>SUM(Q112:Q125)</f>
        <v>6</v>
      </c>
      <c r="R126" s="455"/>
      <c r="S126" s="428"/>
      <c r="T126" s="478">
        <f>SUM(T112:T125)</f>
        <v>6</v>
      </c>
      <c r="U126" s="455"/>
      <c r="V126" s="434"/>
      <c r="W126" s="443">
        <f>SUM(W112:W125)</f>
        <v>6</v>
      </c>
      <c r="X126" s="455"/>
      <c r="Y126" s="428"/>
      <c r="Z126" s="443">
        <f>SUM(Z112:Z125)</f>
        <v>6</v>
      </c>
      <c r="AA126" s="479"/>
      <c r="AB126" s="428"/>
      <c r="AC126" s="456">
        <f>SUM(AC113:AC125)</f>
        <v>883</v>
      </c>
      <c r="AD126" s="647"/>
      <c r="AE126" s="648"/>
      <c r="AF126" s="481"/>
      <c r="AG126" s="481"/>
      <c r="AH126" s="482"/>
      <c r="AI126" s="566"/>
      <c r="AJ126" s="566"/>
      <c r="AK126" s="566"/>
      <c r="AL126" s="566"/>
      <c r="AM126" s="566"/>
      <c r="AN126" s="566"/>
      <c r="AO126" s="566"/>
      <c r="AP126" s="566"/>
      <c r="AQ126" s="566"/>
      <c r="AR126" s="566"/>
      <c r="AS126" s="566"/>
      <c r="AT126" s="566"/>
      <c r="AU126" s="566"/>
      <c r="AV126" s="566"/>
      <c r="AW126" s="566"/>
      <c r="AX126" s="566"/>
      <c r="AY126" s="566"/>
      <c r="AZ126" s="566"/>
      <c r="BA126" s="566"/>
      <c r="BB126" s="566"/>
      <c r="BC126" s="566"/>
      <c r="BD126" s="566"/>
      <c r="BE126" s="566"/>
      <c r="BF126" s="566"/>
      <c r="BG126" s="566"/>
      <c r="BH126" s="566"/>
      <c r="BI126" s="566"/>
      <c r="BJ126" s="566"/>
      <c r="BK126" s="566"/>
      <c r="BL126" s="566"/>
      <c r="BM126" s="566"/>
      <c r="BN126" s="566"/>
      <c r="BO126" s="566"/>
      <c r="BP126" s="566"/>
      <c r="BQ126" s="566"/>
      <c r="BR126" s="566"/>
      <c r="BS126" s="566"/>
      <c r="BT126" s="566"/>
      <c r="BU126" s="566"/>
      <c r="BV126" s="566"/>
      <c r="BW126" s="566"/>
      <c r="BX126" s="566"/>
      <c r="BY126" s="566"/>
      <c r="BZ126" s="566"/>
      <c r="CA126" s="566"/>
      <c r="CB126" s="566"/>
      <c r="CC126" s="566"/>
      <c r="CD126" s="566"/>
      <c r="CE126" s="566"/>
      <c r="CF126" s="566"/>
      <c r="CG126" s="566"/>
      <c r="CH126" s="566"/>
      <c r="CI126" s="566"/>
      <c r="CJ126" s="566"/>
      <c r="CK126" s="566"/>
      <c r="CL126" s="566"/>
      <c r="CM126" s="566"/>
      <c r="CN126" s="566"/>
      <c r="CO126" s="566"/>
      <c r="CP126" s="566"/>
      <c r="CQ126" s="566"/>
      <c r="CR126" s="566"/>
      <c r="CS126" s="566"/>
      <c r="CT126" s="566"/>
      <c r="CU126" s="566"/>
      <c r="CV126" s="566"/>
      <c r="CW126" s="566"/>
      <c r="CX126" s="566"/>
      <c r="CY126" s="566"/>
      <c r="CZ126" s="566"/>
      <c r="DA126" s="566"/>
      <c r="DB126" s="566"/>
      <c r="DC126" s="566"/>
      <c r="DD126" s="566"/>
      <c r="DE126" s="566"/>
      <c r="DF126" s="566"/>
      <c r="DG126" s="566"/>
      <c r="DH126" s="566"/>
      <c r="DI126" s="566"/>
      <c r="DJ126" s="566"/>
      <c r="DK126" s="566"/>
      <c r="DL126" s="566"/>
      <c r="DM126" s="566"/>
      <c r="DN126" s="566"/>
      <c r="DO126" s="566"/>
      <c r="DP126" s="566"/>
      <c r="DQ126" s="566"/>
      <c r="DR126" s="566"/>
      <c r="DS126" s="566"/>
      <c r="DT126" s="566"/>
      <c r="DU126" s="566"/>
      <c r="DV126" s="566"/>
      <c r="DW126" s="566"/>
      <c r="DX126" s="566"/>
      <c r="DY126" s="566"/>
      <c r="DZ126" s="566"/>
      <c r="EA126" s="566"/>
      <c r="EB126" s="566"/>
      <c r="EC126" s="566"/>
      <c r="ED126" s="566"/>
      <c r="EE126" s="566"/>
      <c r="EF126" s="566"/>
      <c r="EG126" s="566"/>
      <c r="EH126" s="566"/>
      <c r="EI126" s="566"/>
      <c r="EJ126" s="566"/>
      <c r="EK126" s="566"/>
      <c r="EL126" s="566"/>
      <c r="EM126" s="566"/>
      <c r="EN126" s="566"/>
      <c r="EO126" s="566"/>
      <c r="EP126" s="566"/>
      <c r="EQ126" s="566"/>
      <c r="ER126" s="566"/>
      <c r="ES126" s="566"/>
      <c r="ET126" s="566"/>
      <c r="EU126" s="566"/>
      <c r="EV126" s="566"/>
      <c r="EW126" s="566"/>
      <c r="EX126" s="566"/>
      <c r="EY126" s="566"/>
      <c r="EZ126" s="566"/>
      <c r="FA126" s="566"/>
      <c r="FB126" s="566"/>
      <c r="FC126" s="566"/>
      <c r="FD126" s="566"/>
      <c r="FE126" s="566"/>
      <c r="FF126" s="566"/>
      <c r="FG126" s="566"/>
      <c r="FH126" s="566"/>
      <c r="FI126" s="566"/>
      <c r="FJ126" s="566"/>
      <c r="FK126" s="566"/>
      <c r="FL126" s="566"/>
      <c r="FM126" s="566"/>
      <c r="FN126" s="566"/>
      <c r="FO126" s="566"/>
      <c r="FP126" s="566"/>
      <c r="FQ126" s="566"/>
      <c r="FR126" s="566"/>
      <c r="FS126" s="566"/>
      <c r="FT126" s="566"/>
      <c r="FU126" s="566"/>
      <c r="FV126" s="566"/>
      <c r="FW126" s="566"/>
      <c r="FX126" s="566"/>
      <c r="FY126" s="566"/>
      <c r="FZ126" s="566"/>
      <c r="GA126" s="566"/>
      <c r="GB126" s="566"/>
      <c r="GC126" s="566"/>
      <c r="GD126" s="566"/>
      <c r="GE126" s="566"/>
      <c r="GF126" s="566"/>
      <c r="GG126" s="566"/>
      <c r="GH126" s="566"/>
      <c r="GI126" s="566"/>
      <c r="GJ126" s="566"/>
      <c r="GK126" s="566"/>
      <c r="GL126" s="566"/>
      <c r="GM126" s="566"/>
      <c r="GN126" s="566"/>
      <c r="GO126" s="566"/>
      <c r="GP126" s="566"/>
      <c r="GQ126" s="566"/>
      <c r="GR126" s="566"/>
      <c r="GS126" s="566"/>
      <c r="GT126" s="566"/>
      <c r="GU126" s="566"/>
      <c r="GV126" s="566"/>
      <c r="GW126" s="566"/>
      <c r="GX126" s="566"/>
      <c r="GY126" s="566"/>
      <c r="GZ126" s="566"/>
      <c r="HA126" s="566"/>
      <c r="HB126" s="566"/>
      <c r="HC126" s="566"/>
      <c r="HD126" s="566"/>
      <c r="HE126" s="566"/>
      <c r="HF126" s="566"/>
      <c r="HG126" s="566"/>
      <c r="HH126" s="566"/>
      <c r="HI126" s="566"/>
      <c r="HJ126" s="566"/>
      <c r="HK126" s="566"/>
      <c r="HL126" s="566"/>
      <c r="HM126" s="566"/>
      <c r="HN126" s="566"/>
      <c r="HO126" s="566"/>
      <c r="HP126" s="566"/>
      <c r="HQ126" s="566"/>
      <c r="HR126" s="566"/>
      <c r="HS126" s="566"/>
      <c r="HT126" s="566"/>
      <c r="HU126" s="566"/>
      <c r="HV126" s="566"/>
      <c r="HW126" s="566"/>
      <c r="HX126" s="566"/>
      <c r="HY126" s="566"/>
      <c r="HZ126" s="566"/>
      <c r="IA126" s="566"/>
      <c r="IB126" s="566"/>
      <c r="IC126" s="566"/>
      <c r="ID126" s="566"/>
      <c r="IE126" s="566"/>
      <c r="IF126" s="566"/>
      <c r="IG126" s="566"/>
      <c r="IH126" s="566"/>
      <c r="II126" s="566"/>
      <c r="IJ126" s="566"/>
      <c r="IK126" s="566"/>
      <c r="IL126" s="566"/>
      <c r="IM126" s="566"/>
      <c r="IN126" s="566"/>
    </row>
    <row r="127" spans="1:248" s="566" customFormat="1" ht="19.5" customHeight="1" thickBot="1">
      <c r="A127" s="908" t="s">
        <v>30</v>
      </c>
      <c r="B127" s="909"/>
      <c r="C127" s="909"/>
      <c r="D127" s="909"/>
      <c r="E127" s="909"/>
      <c r="F127" s="909"/>
      <c r="G127" s="909"/>
      <c r="H127" s="909"/>
      <c r="I127" s="909"/>
      <c r="J127" s="909"/>
      <c r="K127" s="909"/>
      <c r="L127" s="909"/>
      <c r="M127" s="909"/>
      <c r="N127" s="909"/>
      <c r="O127" s="909"/>
      <c r="P127" s="909"/>
      <c r="Q127" s="909"/>
      <c r="R127" s="909"/>
      <c r="S127" s="909"/>
      <c r="T127" s="909"/>
      <c r="U127" s="909"/>
      <c r="V127" s="909"/>
      <c r="W127" s="909"/>
      <c r="X127" s="909"/>
      <c r="Y127" s="909"/>
      <c r="Z127" s="909"/>
      <c r="AA127" s="909"/>
      <c r="AB127" s="909"/>
      <c r="AC127" s="909"/>
      <c r="AD127" s="910"/>
      <c r="AE127" s="910"/>
      <c r="AF127" s="909"/>
      <c r="AG127" s="909"/>
      <c r="AH127" s="911"/>
      <c r="AI127" s="563"/>
      <c r="AJ127" s="563"/>
      <c r="AK127" s="563"/>
      <c r="AL127" s="563"/>
      <c r="AM127" s="563"/>
      <c r="AN127" s="563"/>
      <c r="AO127" s="563"/>
      <c r="AP127" s="563"/>
      <c r="AQ127" s="563"/>
      <c r="AR127" s="563"/>
      <c r="AS127" s="563"/>
      <c r="AT127" s="563"/>
      <c r="AU127" s="563"/>
      <c r="AV127" s="563"/>
      <c r="AW127" s="563"/>
      <c r="AX127" s="563"/>
      <c r="AY127" s="563"/>
      <c r="AZ127" s="563"/>
      <c r="BA127" s="563"/>
      <c r="BB127" s="563"/>
      <c r="BC127" s="563"/>
      <c r="BD127" s="563"/>
      <c r="BE127" s="563"/>
      <c r="BF127" s="563"/>
      <c r="BG127" s="563"/>
      <c r="BH127" s="563"/>
      <c r="BI127" s="563"/>
      <c r="BJ127" s="563"/>
      <c r="BK127" s="563"/>
      <c r="BL127" s="563"/>
      <c r="BM127" s="563"/>
      <c r="BN127" s="563"/>
      <c r="BO127" s="563"/>
      <c r="BP127" s="563"/>
      <c r="BQ127" s="563"/>
      <c r="BR127" s="563"/>
      <c r="BS127" s="563"/>
      <c r="BT127" s="563"/>
      <c r="BU127" s="563"/>
      <c r="BV127" s="563"/>
      <c r="BW127" s="563"/>
      <c r="BX127" s="563"/>
      <c r="BY127" s="563"/>
      <c r="BZ127" s="563"/>
      <c r="CA127" s="563"/>
      <c r="CB127" s="563"/>
      <c r="CC127" s="563"/>
      <c r="CD127" s="563"/>
      <c r="CE127" s="563"/>
      <c r="CF127" s="563"/>
      <c r="CG127" s="563"/>
      <c r="CH127" s="563"/>
      <c r="CI127" s="563"/>
      <c r="CJ127" s="563"/>
      <c r="CK127" s="563"/>
      <c r="CL127" s="563"/>
      <c r="CM127" s="563"/>
      <c r="CN127" s="563"/>
      <c r="CO127" s="563"/>
      <c r="CP127" s="563"/>
      <c r="CQ127" s="563"/>
      <c r="CR127" s="563"/>
      <c r="CS127" s="563"/>
      <c r="CT127" s="563"/>
      <c r="CU127" s="563"/>
      <c r="CV127" s="563"/>
      <c r="CW127" s="563"/>
      <c r="CX127" s="563"/>
      <c r="CY127" s="563"/>
      <c r="CZ127" s="563"/>
      <c r="DA127" s="563"/>
      <c r="DB127" s="563"/>
      <c r="DC127" s="563"/>
      <c r="DD127" s="563"/>
      <c r="DE127" s="563"/>
      <c r="DF127" s="563"/>
      <c r="DG127" s="563"/>
      <c r="DH127" s="563"/>
      <c r="DI127" s="563"/>
      <c r="DJ127" s="563"/>
      <c r="DK127" s="563"/>
      <c r="DL127" s="563"/>
      <c r="DM127" s="563"/>
      <c r="DN127" s="563"/>
      <c r="DO127" s="563"/>
      <c r="DP127" s="563"/>
      <c r="DQ127" s="563"/>
      <c r="DR127" s="563"/>
      <c r="DS127" s="563"/>
      <c r="DT127" s="563"/>
      <c r="DU127" s="563"/>
      <c r="DV127" s="563"/>
      <c r="DW127" s="563"/>
      <c r="DX127" s="563"/>
      <c r="DY127" s="563"/>
      <c r="DZ127" s="563"/>
      <c r="EA127" s="563"/>
      <c r="EB127" s="563"/>
      <c r="EC127" s="563"/>
      <c r="ED127" s="563"/>
      <c r="EE127" s="563"/>
      <c r="EF127" s="563"/>
      <c r="EG127" s="563"/>
      <c r="EH127" s="563"/>
      <c r="EI127" s="563"/>
      <c r="EJ127" s="563"/>
      <c r="EK127" s="563"/>
      <c r="EL127" s="563"/>
      <c r="EM127" s="563"/>
      <c r="EN127" s="563"/>
      <c r="EO127" s="563"/>
      <c r="EP127" s="563"/>
      <c r="EQ127" s="563"/>
      <c r="ER127" s="563"/>
      <c r="ES127" s="563"/>
      <c r="ET127" s="563"/>
      <c r="EU127" s="563"/>
      <c r="EV127" s="563"/>
      <c r="EW127" s="563"/>
      <c r="EX127" s="563"/>
      <c r="EY127" s="563"/>
      <c r="EZ127" s="563"/>
      <c r="FA127" s="563"/>
      <c r="FB127" s="563"/>
      <c r="FC127" s="563"/>
      <c r="FD127" s="563"/>
      <c r="FE127" s="563"/>
      <c r="FF127" s="563"/>
      <c r="FG127" s="563"/>
      <c r="FH127" s="563"/>
      <c r="FI127" s="563"/>
      <c r="FJ127" s="563"/>
      <c r="FK127" s="563"/>
      <c r="FL127" s="563"/>
      <c r="FM127" s="563"/>
      <c r="FN127" s="563"/>
      <c r="FO127" s="563"/>
      <c r="FP127" s="563"/>
      <c r="FQ127" s="563"/>
      <c r="FR127" s="563"/>
      <c r="FS127" s="563"/>
      <c r="FT127" s="563"/>
      <c r="FU127" s="563"/>
      <c r="FV127" s="563"/>
      <c r="FW127" s="563"/>
      <c r="FX127" s="563"/>
      <c r="FY127" s="563"/>
      <c r="FZ127" s="563"/>
      <c r="GA127" s="563"/>
      <c r="GB127" s="563"/>
      <c r="GC127" s="563"/>
      <c r="GD127" s="563"/>
      <c r="GE127" s="563"/>
      <c r="GF127" s="563"/>
      <c r="GG127" s="563"/>
      <c r="GH127" s="563"/>
      <c r="GI127" s="563"/>
      <c r="GJ127" s="563"/>
      <c r="GK127" s="563"/>
      <c r="GL127" s="563"/>
      <c r="GM127" s="563"/>
      <c r="GN127" s="563"/>
      <c r="GO127" s="563"/>
      <c r="GP127" s="563"/>
      <c r="GQ127" s="563"/>
      <c r="GR127" s="563"/>
      <c r="GS127" s="563"/>
      <c r="GT127" s="563"/>
      <c r="GU127" s="563"/>
      <c r="GV127" s="563"/>
      <c r="GW127" s="563"/>
      <c r="GX127" s="563"/>
      <c r="GY127" s="563"/>
      <c r="GZ127" s="563"/>
      <c r="HA127" s="563"/>
      <c r="HB127" s="563"/>
      <c r="HC127" s="563"/>
      <c r="HD127" s="563"/>
      <c r="HE127" s="563"/>
      <c r="HF127" s="563"/>
      <c r="HG127" s="563"/>
      <c r="HH127" s="563"/>
      <c r="HI127" s="563"/>
      <c r="HJ127" s="563"/>
      <c r="HK127" s="563"/>
      <c r="HL127" s="563"/>
      <c r="HM127" s="563"/>
      <c r="HN127" s="563"/>
      <c r="HO127" s="563"/>
      <c r="HP127" s="563"/>
      <c r="HQ127" s="563"/>
      <c r="HR127" s="563"/>
      <c r="HS127" s="563"/>
      <c r="HT127" s="563"/>
      <c r="HU127" s="563"/>
      <c r="HV127" s="563"/>
      <c r="HW127" s="563"/>
      <c r="HX127" s="563"/>
      <c r="HY127" s="563"/>
      <c r="HZ127" s="563"/>
      <c r="IA127" s="563"/>
      <c r="IB127" s="563"/>
      <c r="IC127" s="563"/>
      <c r="ID127" s="563"/>
      <c r="IE127" s="563"/>
      <c r="IF127" s="563"/>
      <c r="IG127" s="563"/>
      <c r="IH127" s="563"/>
      <c r="II127" s="563"/>
      <c r="IJ127" s="563"/>
      <c r="IK127" s="563"/>
      <c r="IL127" s="563"/>
      <c r="IM127" s="563"/>
      <c r="IN127" s="563"/>
    </row>
    <row r="128" spans="1:34" s="54" customFormat="1" ht="15.75" customHeight="1">
      <c r="A128" s="893" t="s">
        <v>31</v>
      </c>
      <c r="B128" s="228">
        <f>(AE128/AE111)*100</f>
        <v>16.25</v>
      </c>
      <c r="C128" s="229" t="s">
        <v>62</v>
      </c>
      <c r="D128" s="230"/>
      <c r="E128" s="231">
        <f>E22</f>
        <v>24</v>
      </c>
      <c r="F128" s="232">
        <f>F23</f>
        <v>20</v>
      </c>
      <c r="G128" s="316"/>
      <c r="H128" s="232">
        <f>H22</f>
        <v>5</v>
      </c>
      <c r="I128" s="232">
        <f>I23</f>
        <v>9</v>
      </c>
      <c r="J128" s="316"/>
      <c r="K128" s="232">
        <f>K22</f>
        <v>7</v>
      </c>
      <c r="L128" s="232">
        <f>L23</f>
        <v>10</v>
      </c>
      <c r="M128" s="316"/>
      <c r="N128" s="232">
        <f>N22</f>
        <v>0</v>
      </c>
      <c r="O128" s="232">
        <f>O23</f>
        <v>0</v>
      </c>
      <c r="P128" s="316"/>
      <c r="Q128" s="232">
        <f>Q22</f>
        <v>0</v>
      </c>
      <c r="R128" s="232">
        <f>R23</f>
        <v>0</v>
      </c>
      <c r="S128" s="316"/>
      <c r="T128" s="232">
        <f>T22</f>
        <v>0</v>
      </c>
      <c r="U128" s="232">
        <f>U23</f>
        <v>0</v>
      </c>
      <c r="V128" s="316"/>
      <c r="W128" s="232">
        <f>W22</f>
        <v>0</v>
      </c>
      <c r="X128" s="232">
        <f>X23</f>
        <v>0</v>
      </c>
      <c r="Y128" s="316"/>
      <c r="Z128" s="232">
        <f>Z22</f>
        <v>0</v>
      </c>
      <c r="AA128" s="232">
        <f>AA23</f>
        <v>0</v>
      </c>
      <c r="AB128" s="233"/>
      <c r="AC128" s="234">
        <f>AC22</f>
        <v>499</v>
      </c>
      <c r="AD128" s="234">
        <f>AD22</f>
        <v>1170</v>
      </c>
      <c r="AE128" s="234">
        <f>AE23</f>
        <v>39</v>
      </c>
      <c r="AF128" s="235"/>
      <c r="AG128" s="236"/>
      <c r="AH128" s="237"/>
    </row>
    <row r="129" spans="1:34" s="54" customFormat="1" ht="15.75" customHeight="1">
      <c r="A129" s="894"/>
      <c r="B129" s="238">
        <f>(AE129/AE111)*100</f>
        <v>12.5</v>
      </c>
      <c r="C129" s="239" t="s">
        <v>68</v>
      </c>
      <c r="D129" s="240"/>
      <c r="E129" s="250">
        <f>E40</f>
        <v>7</v>
      </c>
      <c r="F129" s="242">
        <f>F41</f>
        <v>6</v>
      </c>
      <c r="G129" s="243"/>
      <c r="H129" s="242">
        <f>H40</f>
        <v>12</v>
      </c>
      <c r="I129" s="242">
        <f>I41</f>
        <v>12</v>
      </c>
      <c r="J129" s="243"/>
      <c r="K129" s="242">
        <f>K40</f>
        <v>6</v>
      </c>
      <c r="L129" s="242">
        <f>L41</f>
        <v>10</v>
      </c>
      <c r="M129" s="243"/>
      <c r="N129" s="242">
        <f>N40</f>
        <v>2</v>
      </c>
      <c r="O129" s="242">
        <f>O41</f>
        <v>2</v>
      </c>
      <c r="P129" s="243"/>
      <c r="Q129" s="242">
        <f>Q40</f>
        <v>0</v>
      </c>
      <c r="R129" s="242">
        <f>R41</f>
        <v>0</v>
      </c>
      <c r="S129" s="243"/>
      <c r="T129" s="242">
        <f>T40</f>
        <v>0</v>
      </c>
      <c r="U129" s="242">
        <f>U41</f>
        <v>0</v>
      </c>
      <c r="V129" s="243"/>
      <c r="W129" s="242">
        <f>W40</f>
        <v>0</v>
      </c>
      <c r="X129" s="242">
        <f>X41</f>
        <v>0</v>
      </c>
      <c r="Y129" s="243"/>
      <c r="Z129" s="242">
        <f>Z40</f>
        <v>0</v>
      </c>
      <c r="AA129" s="242">
        <f>AA41</f>
        <v>0</v>
      </c>
      <c r="AB129" s="244"/>
      <c r="AC129" s="245">
        <f>AC40</f>
        <v>450</v>
      </c>
      <c r="AD129" s="245">
        <f>AD40</f>
        <v>900</v>
      </c>
      <c r="AE129" s="245">
        <f>AE41</f>
        <v>30</v>
      </c>
      <c r="AF129" s="247"/>
      <c r="AG129" s="244"/>
      <c r="AH129" s="248"/>
    </row>
    <row r="130" spans="1:34" s="54" customFormat="1" ht="15.75" customHeight="1">
      <c r="A130" s="894"/>
      <c r="B130" s="238">
        <f>(AE130/AE111)*100</f>
        <v>8.333333333333332</v>
      </c>
      <c r="C130" s="239" t="s">
        <v>69</v>
      </c>
      <c r="D130" s="240"/>
      <c r="E130" s="249">
        <f>E51</f>
        <v>4</v>
      </c>
      <c r="F130" s="243">
        <f>F52</f>
        <v>4</v>
      </c>
      <c r="G130" s="243"/>
      <c r="H130" s="243">
        <f>H51</f>
        <v>4</v>
      </c>
      <c r="I130" s="243">
        <f>I52</f>
        <v>7</v>
      </c>
      <c r="J130" s="243"/>
      <c r="K130" s="243">
        <f>K51</f>
        <v>6</v>
      </c>
      <c r="L130" s="243">
        <f>L52</f>
        <v>9</v>
      </c>
      <c r="M130" s="243"/>
      <c r="N130" s="243">
        <f>N51</f>
        <v>0</v>
      </c>
      <c r="O130" s="243">
        <f>O52</f>
        <v>0</v>
      </c>
      <c r="P130" s="243"/>
      <c r="Q130" s="243">
        <f>Q51</f>
        <v>0</v>
      </c>
      <c r="R130" s="243">
        <f>R52</f>
        <v>0</v>
      </c>
      <c r="S130" s="243"/>
      <c r="T130" s="243">
        <f>T51</f>
        <v>0</v>
      </c>
      <c r="U130" s="243">
        <f>U52</f>
        <v>0</v>
      </c>
      <c r="V130" s="243"/>
      <c r="W130" s="243">
        <f>W51</f>
        <v>0</v>
      </c>
      <c r="X130" s="243">
        <f>X52</f>
        <v>0</v>
      </c>
      <c r="Y130" s="243"/>
      <c r="Z130" s="243">
        <f>Z51</f>
        <v>0</v>
      </c>
      <c r="AA130" s="243">
        <f>AA52</f>
        <v>0</v>
      </c>
      <c r="AB130" s="244"/>
      <c r="AC130" s="245">
        <f>AC51</f>
        <v>170</v>
      </c>
      <c r="AD130" s="245">
        <f>AD51</f>
        <v>480</v>
      </c>
      <c r="AE130" s="245">
        <f>AE52</f>
        <v>20</v>
      </c>
      <c r="AF130" s="247"/>
      <c r="AG130" s="244"/>
      <c r="AH130" s="248"/>
    </row>
    <row r="131" spans="1:34" s="54" customFormat="1" ht="15.75" customHeight="1">
      <c r="A131" s="894"/>
      <c r="B131" s="238">
        <f>(AE131/AE111)*100</f>
        <v>25.416666666666664</v>
      </c>
      <c r="C131" s="239" t="s">
        <v>202</v>
      </c>
      <c r="D131" s="240"/>
      <c r="E131" s="243">
        <f>E75</f>
        <v>0</v>
      </c>
      <c r="F131" s="243">
        <f>F76</f>
        <v>0</v>
      </c>
      <c r="G131" s="304"/>
      <c r="H131" s="243">
        <f>H75</f>
        <v>0</v>
      </c>
      <c r="I131" s="243">
        <f>I76</f>
        <v>0</v>
      </c>
      <c r="J131" s="304"/>
      <c r="K131" s="243">
        <f>K75</f>
        <v>2</v>
      </c>
      <c r="L131" s="243">
        <f>L76</f>
        <v>3</v>
      </c>
      <c r="M131" s="304"/>
      <c r="N131" s="243">
        <f>N75</f>
        <v>20</v>
      </c>
      <c r="O131" s="243">
        <f>O76</f>
        <v>28</v>
      </c>
      <c r="P131" s="304"/>
      <c r="Q131" s="243">
        <f>Q75</f>
        <v>16</v>
      </c>
      <c r="R131" s="243">
        <f>R76</f>
        <v>23</v>
      </c>
      <c r="S131" s="304"/>
      <c r="T131" s="243">
        <f>T75</f>
        <v>2</v>
      </c>
      <c r="U131" s="243">
        <f>U76</f>
        <v>3</v>
      </c>
      <c r="V131" s="304"/>
      <c r="W131" s="243">
        <f>W75</f>
        <v>3</v>
      </c>
      <c r="X131" s="243">
        <f>X76</f>
        <v>4</v>
      </c>
      <c r="Y131" s="304"/>
      <c r="Z131" s="243">
        <f>Z75</f>
        <v>0</v>
      </c>
      <c r="AA131" s="243">
        <f>AA76</f>
        <v>0</v>
      </c>
      <c r="AB131" s="244"/>
      <c r="AC131" s="245">
        <f>AC75</f>
        <v>695</v>
      </c>
      <c r="AD131" s="245">
        <f>AD75</f>
        <v>1830</v>
      </c>
      <c r="AE131" s="245">
        <f>AE76</f>
        <v>61</v>
      </c>
      <c r="AF131" s="247"/>
      <c r="AG131" s="244"/>
      <c r="AH131" s="248"/>
    </row>
    <row r="132" spans="1:34" s="54" customFormat="1" ht="15.75" customHeight="1">
      <c r="A132" s="894"/>
      <c r="B132" s="238">
        <f>(AE132/AE111)*100</f>
        <v>11.666666666666666</v>
      </c>
      <c r="C132" s="239" t="s">
        <v>216</v>
      </c>
      <c r="D132" s="240"/>
      <c r="E132" s="242">
        <f>E88</f>
        <v>0</v>
      </c>
      <c r="F132" s="243">
        <f>F89</f>
        <v>0</v>
      </c>
      <c r="G132" s="304"/>
      <c r="H132" s="242">
        <f>H88</f>
        <v>0</v>
      </c>
      <c r="I132" s="243">
        <f>I89</f>
        <v>0</v>
      </c>
      <c r="J132" s="304"/>
      <c r="K132" s="242">
        <f>K88</f>
        <v>0</v>
      </c>
      <c r="L132" s="243">
        <f>L89</f>
        <v>0</v>
      </c>
      <c r="M132" s="304"/>
      <c r="N132" s="242">
        <f>N88</f>
        <v>0</v>
      </c>
      <c r="O132" s="243">
        <f>O89</f>
        <v>0</v>
      </c>
      <c r="P132" s="304"/>
      <c r="Q132" s="242">
        <f>Q88</f>
        <v>8</v>
      </c>
      <c r="R132" s="243">
        <f>R89</f>
        <v>6</v>
      </c>
      <c r="S132" s="304"/>
      <c r="T132" s="242">
        <f>T88</f>
        <v>12</v>
      </c>
      <c r="U132" s="243">
        <f>U89</f>
        <v>14</v>
      </c>
      <c r="V132" s="304"/>
      <c r="W132" s="242">
        <f>W88</f>
        <v>2</v>
      </c>
      <c r="X132" s="243">
        <f>X89</f>
        <v>3</v>
      </c>
      <c r="Y132" s="304"/>
      <c r="Z132" s="242">
        <f>Z88</f>
        <v>3</v>
      </c>
      <c r="AA132" s="243">
        <f>AA89</f>
        <v>3</v>
      </c>
      <c r="AB132" s="244"/>
      <c r="AC132" s="245">
        <f>AC88</f>
        <v>345</v>
      </c>
      <c r="AD132" s="245">
        <f>AD88</f>
        <v>840</v>
      </c>
      <c r="AE132" s="245">
        <f>AE89</f>
        <v>28</v>
      </c>
      <c r="AF132" s="247"/>
      <c r="AG132" s="244"/>
      <c r="AH132" s="248"/>
    </row>
    <row r="133" spans="1:34" s="54" customFormat="1" ht="15.75" customHeight="1">
      <c r="A133" s="894"/>
      <c r="B133" s="238">
        <f>(AE133/AE111)*100</f>
        <v>21.666666666666668</v>
      </c>
      <c r="C133" s="239" t="s">
        <v>32</v>
      </c>
      <c r="D133" s="240"/>
      <c r="E133" s="249">
        <f>E107</f>
        <v>0</v>
      </c>
      <c r="F133" s="243">
        <f>F108</f>
        <v>0</v>
      </c>
      <c r="G133" s="304"/>
      <c r="H133" s="243">
        <f>H107</f>
        <v>0</v>
      </c>
      <c r="I133" s="243">
        <f>I108</f>
        <v>0</v>
      </c>
      <c r="J133" s="304"/>
      <c r="K133" s="243">
        <f>K107</f>
        <v>0</v>
      </c>
      <c r="L133" s="243">
        <f>L108</f>
        <v>0</v>
      </c>
      <c r="M133" s="304"/>
      <c r="N133" s="243">
        <f>N107</f>
        <v>0</v>
      </c>
      <c r="O133" s="243">
        <f>O108</f>
        <v>0</v>
      </c>
      <c r="P133" s="304"/>
      <c r="Q133" s="243">
        <f>Q107</f>
        <v>0</v>
      </c>
      <c r="R133" s="243">
        <f>R108</f>
        <v>0</v>
      </c>
      <c r="S133" s="304"/>
      <c r="T133" s="243">
        <f>T107</f>
        <v>10</v>
      </c>
      <c r="U133" s="243">
        <f>U108</f>
        <v>14</v>
      </c>
      <c r="V133" s="304"/>
      <c r="W133" s="243">
        <f>W107</f>
        <v>19</v>
      </c>
      <c r="X133" s="243">
        <f>X108</f>
        <v>20</v>
      </c>
      <c r="Y133" s="304"/>
      <c r="Z133" s="243">
        <f>Z107</f>
        <v>13</v>
      </c>
      <c r="AA133" s="243">
        <f>AA108</f>
        <v>18</v>
      </c>
      <c r="AB133" s="244"/>
      <c r="AC133" s="246">
        <f>AC107</f>
        <v>635</v>
      </c>
      <c r="AD133" s="246">
        <f>AD107</f>
        <v>1560</v>
      </c>
      <c r="AE133" s="245">
        <f>AE108</f>
        <v>52</v>
      </c>
      <c r="AF133" s="247"/>
      <c r="AG133" s="244"/>
      <c r="AH133" s="248"/>
    </row>
    <row r="134" spans="1:248" s="54" customFormat="1" ht="15.75" customHeight="1">
      <c r="A134" s="894"/>
      <c r="B134" s="238">
        <f>(AE134/AE111)*100</f>
        <v>4.166666666666666</v>
      </c>
      <c r="C134" s="239" t="s">
        <v>528</v>
      </c>
      <c r="D134" s="240"/>
      <c r="E134" s="249"/>
      <c r="F134" s="243"/>
      <c r="G134" s="304"/>
      <c r="H134" s="243"/>
      <c r="I134" s="243"/>
      <c r="J134" s="304"/>
      <c r="K134" s="243"/>
      <c r="L134" s="243"/>
      <c r="M134" s="304"/>
      <c r="N134" s="243"/>
      <c r="O134" s="243"/>
      <c r="P134" s="304"/>
      <c r="Q134" s="243"/>
      <c r="R134" s="243"/>
      <c r="S134" s="304"/>
      <c r="T134" s="243"/>
      <c r="U134" s="243"/>
      <c r="V134" s="304"/>
      <c r="W134" s="243"/>
      <c r="X134" s="243"/>
      <c r="Y134" s="304"/>
      <c r="Z134" s="243">
        <v>3</v>
      </c>
      <c r="AA134" s="243">
        <v>10</v>
      </c>
      <c r="AB134" s="244"/>
      <c r="AC134" s="245">
        <f>AA134</f>
        <v>10</v>
      </c>
      <c r="AD134" s="245">
        <f>AB134</f>
        <v>0</v>
      </c>
      <c r="AE134" s="245">
        <f>AC134</f>
        <v>10</v>
      </c>
      <c r="AF134" s="247"/>
      <c r="AG134" s="244"/>
      <c r="AH134" s="248"/>
      <c r="AI134" s="251"/>
      <c r="AJ134" s="251"/>
      <c r="AK134" s="251"/>
      <c r="AL134" s="251"/>
      <c r="AM134" s="251"/>
      <c r="AN134" s="251"/>
      <c r="AO134" s="251"/>
      <c r="AP134" s="251"/>
      <c r="AQ134" s="251"/>
      <c r="AR134" s="251"/>
      <c r="AS134" s="251"/>
      <c r="AT134" s="251"/>
      <c r="AU134" s="251"/>
      <c r="AV134" s="251"/>
      <c r="AW134" s="251"/>
      <c r="AX134" s="251"/>
      <c r="AY134" s="251"/>
      <c r="AZ134" s="251"/>
      <c r="BA134" s="251"/>
      <c r="BB134" s="251"/>
      <c r="BC134" s="251"/>
      <c r="BD134" s="251"/>
      <c r="BE134" s="251"/>
      <c r="BF134" s="251"/>
      <c r="BG134" s="251"/>
      <c r="BH134" s="251"/>
      <c r="BI134" s="251"/>
      <c r="BJ134" s="251"/>
      <c r="BK134" s="251"/>
      <c r="BL134" s="251"/>
      <c r="BM134" s="251"/>
      <c r="BN134" s="251"/>
      <c r="BO134" s="251"/>
      <c r="BP134" s="251"/>
      <c r="BQ134" s="251"/>
      <c r="BR134" s="251"/>
      <c r="BS134" s="251"/>
      <c r="BT134" s="251"/>
      <c r="BU134" s="251"/>
      <c r="BV134" s="251"/>
      <c r="BW134" s="251"/>
      <c r="BX134" s="251"/>
      <c r="BY134" s="251"/>
      <c r="BZ134" s="251"/>
      <c r="CA134" s="251"/>
      <c r="CB134" s="251"/>
      <c r="CC134" s="251"/>
      <c r="CD134" s="251"/>
      <c r="CE134" s="251"/>
      <c r="CF134" s="251"/>
      <c r="CG134" s="251"/>
      <c r="CH134" s="251"/>
      <c r="CI134" s="251"/>
      <c r="CJ134" s="251"/>
      <c r="CK134" s="251"/>
      <c r="CL134" s="251"/>
      <c r="CM134" s="251"/>
      <c r="CN134" s="251"/>
      <c r="CO134" s="251"/>
      <c r="CP134" s="251"/>
      <c r="CQ134" s="251"/>
      <c r="CR134" s="251"/>
      <c r="CS134" s="251"/>
      <c r="CT134" s="251"/>
      <c r="CU134" s="251"/>
      <c r="CV134" s="251"/>
      <c r="CW134" s="251"/>
      <c r="CX134" s="251"/>
      <c r="CY134" s="251"/>
      <c r="CZ134" s="251"/>
      <c r="DA134" s="251"/>
      <c r="DB134" s="251"/>
      <c r="DC134" s="251"/>
      <c r="DD134" s="251"/>
      <c r="DE134" s="251"/>
      <c r="DF134" s="251"/>
      <c r="DG134" s="251"/>
      <c r="DH134" s="251"/>
      <c r="DI134" s="251"/>
      <c r="DJ134" s="251"/>
      <c r="DK134" s="251"/>
      <c r="DL134" s="251"/>
      <c r="DM134" s="251"/>
      <c r="DN134" s="251"/>
      <c r="DO134" s="251"/>
      <c r="DP134" s="251"/>
      <c r="DQ134" s="251"/>
      <c r="DR134" s="251"/>
      <c r="DS134" s="251"/>
      <c r="DT134" s="251"/>
      <c r="DU134" s="251"/>
      <c r="DV134" s="251"/>
      <c r="DW134" s="251"/>
      <c r="DX134" s="251"/>
      <c r="DY134" s="251"/>
      <c r="DZ134" s="251"/>
      <c r="EA134" s="251"/>
      <c r="EB134" s="251"/>
      <c r="EC134" s="251"/>
      <c r="ED134" s="251"/>
      <c r="EE134" s="251"/>
      <c r="EF134" s="251"/>
      <c r="EG134" s="251"/>
      <c r="EH134" s="251"/>
      <c r="EI134" s="251"/>
      <c r="EJ134" s="251"/>
      <c r="EK134" s="251"/>
      <c r="EL134" s="251"/>
      <c r="EM134" s="251"/>
      <c r="EN134" s="251"/>
      <c r="EO134" s="251"/>
      <c r="EP134" s="251"/>
      <c r="EQ134" s="251"/>
      <c r="ER134" s="251"/>
      <c r="ES134" s="251"/>
      <c r="ET134" s="251"/>
      <c r="EU134" s="251"/>
      <c r="EV134" s="251"/>
      <c r="EW134" s="251"/>
      <c r="EX134" s="251"/>
      <c r="EY134" s="251"/>
      <c r="EZ134" s="251"/>
      <c r="FA134" s="251"/>
      <c r="FB134" s="251"/>
      <c r="FC134" s="251"/>
      <c r="FD134" s="251"/>
      <c r="FE134" s="251"/>
      <c r="FF134" s="251"/>
      <c r="FG134" s="251"/>
      <c r="FH134" s="251"/>
      <c r="FI134" s="251"/>
      <c r="FJ134" s="251"/>
      <c r="FK134" s="251"/>
      <c r="FL134" s="251"/>
      <c r="FM134" s="251"/>
      <c r="FN134" s="251"/>
      <c r="FO134" s="251"/>
      <c r="FP134" s="251"/>
      <c r="FQ134" s="251"/>
      <c r="FR134" s="251"/>
      <c r="FS134" s="251"/>
      <c r="FT134" s="251"/>
      <c r="FU134" s="251"/>
      <c r="FV134" s="251"/>
      <c r="FW134" s="251"/>
      <c r="FX134" s="251"/>
      <c r="FY134" s="251"/>
      <c r="FZ134" s="251"/>
      <c r="GA134" s="251"/>
      <c r="GB134" s="251"/>
      <c r="GC134" s="251"/>
      <c r="GD134" s="251"/>
      <c r="GE134" s="251"/>
      <c r="GF134" s="251"/>
      <c r="GG134" s="251"/>
      <c r="GH134" s="251"/>
      <c r="GI134" s="251"/>
      <c r="GJ134" s="251"/>
      <c r="GK134" s="251"/>
      <c r="GL134" s="251"/>
      <c r="GM134" s="251"/>
      <c r="GN134" s="251"/>
      <c r="GO134" s="251"/>
      <c r="GP134" s="251"/>
      <c r="GQ134" s="251"/>
      <c r="GR134" s="251"/>
      <c r="GS134" s="251"/>
      <c r="GT134" s="251"/>
      <c r="GU134" s="251"/>
      <c r="GV134" s="251"/>
      <c r="GW134" s="251"/>
      <c r="GX134" s="251"/>
      <c r="GY134" s="251"/>
      <c r="GZ134" s="251"/>
      <c r="HA134" s="251"/>
      <c r="HB134" s="251"/>
      <c r="HC134" s="251"/>
      <c r="HD134" s="251"/>
      <c r="HE134" s="251"/>
      <c r="HF134" s="251"/>
      <c r="HG134" s="251"/>
      <c r="HH134" s="251"/>
      <c r="HI134" s="251"/>
      <c r="HJ134" s="251"/>
      <c r="HK134" s="251"/>
      <c r="HL134" s="251"/>
      <c r="HM134" s="251"/>
      <c r="HN134" s="251"/>
      <c r="HO134" s="251"/>
      <c r="HP134" s="251"/>
      <c r="HQ134" s="251"/>
      <c r="HR134" s="251"/>
      <c r="HS134" s="251"/>
      <c r="HT134" s="251"/>
      <c r="HU134" s="251"/>
      <c r="HV134" s="251"/>
      <c r="HW134" s="251"/>
      <c r="HX134" s="251"/>
      <c r="HY134" s="251"/>
      <c r="HZ134" s="251"/>
      <c r="IA134" s="251"/>
      <c r="IB134" s="251"/>
      <c r="IC134" s="251"/>
      <c r="ID134" s="251"/>
      <c r="IE134" s="251"/>
      <c r="IF134" s="251"/>
      <c r="IG134" s="251"/>
      <c r="IH134" s="251"/>
      <c r="II134" s="251"/>
      <c r="IJ134" s="251"/>
      <c r="IK134" s="251"/>
      <c r="IL134" s="251"/>
      <c r="IM134" s="251"/>
      <c r="IN134" s="251"/>
    </row>
    <row r="135" spans="1:248" s="251" customFormat="1" ht="15.75" customHeight="1">
      <c r="A135" s="894"/>
      <c r="B135" s="238">
        <f>(AE135/AE111)*100</f>
        <v>0</v>
      </c>
      <c r="C135" s="239" t="s">
        <v>29</v>
      </c>
      <c r="D135" s="240"/>
      <c r="E135" s="252">
        <f>E126</f>
        <v>0</v>
      </c>
      <c r="F135" s="253">
        <f>F126</f>
        <v>0</v>
      </c>
      <c r="G135" s="305"/>
      <c r="H135" s="253">
        <f>H126</f>
        <v>7</v>
      </c>
      <c r="I135" s="253">
        <f>I126</f>
        <v>0</v>
      </c>
      <c r="J135" s="305"/>
      <c r="K135" s="253">
        <f>K126</f>
        <v>6</v>
      </c>
      <c r="L135" s="253">
        <f>L126</f>
        <v>0</v>
      </c>
      <c r="M135" s="305"/>
      <c r="N135" s="253">
        <f>N126</f>
        <v>6</v>
      </c>
      <c r="O135" s="253">
        <f>O126</f>
        <v>0</v>
      </c>
      <c r="P135" s="305"/>
      <c r="Q135" s="253">
        <f>Q126</f>
        <v>6</v>
      </c>
      <c r="R135" s="253">
        <f>R126</f>
        <v>0</v>
      </c>
      <c r="S135" s="305"/>
      <c r="T135" s="253">
        <f>T126</f>
        <v>6</v>
      </c>
      <c r="U135" s="253">
        <f>U126</f>
        <v>0</v>
      </c>
      <c r="V135" s="305"/>
      <c r="W135" s="253">
        <f>W126</f>
        <v>6</v>
      </c>
      <c r="X135" s="253">
        <f>X126</f>
        <v>0</v>
      </c>
      <c r="Y135" s="305"/>
      <c r="Z135" s="253">
        <f>Z126</f>
        <v>6</v>
      </c>
      <c r="AA135" s="253">
        <f>AA126</f>
        <v>0</v>
      </c>
      <c r="AB135" s="254"/>
      <c r="AC135" s="255">
        <f>AC126</f>
        <v>883</v>
      </c>
      <c r="AD135" s="255">
        <f>AD126</f>
        <v>0</v>
      </c>
      <c r="AE135" s="255">
        <f>AE126</f>
        <v>0</v>
      </c>
      <c r="AF135" s="256"/>
      <c r="AG135" s="257"/>
      <c r="AH135" s="258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  <c r="GF135" s="54"/>
      <c r="GG135" s="54"/>
      <c r="GH135" s="54"/>
      <c r="GI135" s="54"/>
      <c r="GJ135" s="54"/>
      <c r="GK135" s="54"/>
      <c r="GL135" s="54"/>
      <c r="GM135" s="54"/>
      <c r="GN135" s="54"/>
      <c r="GO135" s="54"/>
      <c r="GP135" s="54"/>
      <c r="GQ135" s="54"/>
      <c r="GR135" s="54"/>
      <c r="GS135" s="54"/>
      <c r="GT135" s="54"/>
      <c r="GU135" s="54"/>
      <c r="GV135" s="54"/>
      <c r="GW135" s="54"/>
      <c r="GX135" s="54"/>
      <c r="GY135" s="54"/>
      <c r="GZ135" s="54"/>
      <c r="HA135" s="54"/>
      <c r="HB135" s="54"/>
      <c r="HC135" s="54"/>
      <c r="HD135" s="54"/>
      <c r="HE135" s="54"/>
      <c r="HF135" s="54"/>
      <c r="HG135" s="54"/>
      <c r="HH135" s="54"/>
      <c r="HI135" s="54"/>
      <c r="HJ135" s="54"/>
      <c r="HK135" s="54"/>
      <c r="HL135" s="54"/>
      <c r="HM135" s="54"/>
      <c r="HN135" s="54"/>
      <c r="HO135" s="54"/>
      <c r="HP135" s="54"/>
      <c r="HQ135" s="54"/>
      <c r="HR135" s="54"/>
      <c r="HS135" s="54"/>
      <c r="HT135" s="54"/>
      <c r="HU135" s="54"/>
      <c r="HV135" s="54"/>
      <c r="HW135" s="54"/>
      <c r="HX135" s="54"/>
      <c r="HY135" s="54"/>
      <c r="HZ135" s="54"/>
      <c r="IA135" s="54"/>
      <c r="IB135" s="54"/>
      <c r="IC135" s="54"/>
      <c r="ID135" s="54"/>
      <c r="IE135" s="54"/>
      <c r="IF135" s="54"/>
      <c r="IG135" s="54"/>
      <c r="IH135" s="54"/>
      <c r="II135" s="54"/>
      <c r="IJ135" s="54"/>
      <c r="IK135" s="54"/>
      <c r="IL135" s="54"/>
      <c r="IM135" s="54"/>
      <c r="IN135" s="54"/>
    </row>
    <row r="136" spans="1:34" s="54" customFormat="1" ht="15.75" customHeight="1" thickBot="1">
      <c r="A136" s="895"/>
      <c r="B136" s="259">
        <f>SUM(B128:B135)</f>
        <v>100</v>
      </c>
      <c r="C136" s="260" t="s">
        <v>405</v>
      </c>
      <c r="D136" s="261"/>
      <c r="E136" s="262">
        <f>SUM(E128:E135)</f>
        <v>35</v>
      </c>
      <c r="F136" s="263">
        <f>SUM(F128:F135)</f>
        <v>30</v>
      </c>
      <c r="G136" s="307"/>
      <c r="H136" s="263">
        <f>SUM(H128:H135)</f>
        <v>28</v>
      </c>
      <c r="I136" s="263">
        <f>SUM(I128:I135)</f>
        <v>28</v>
      </c>
      <c r="J136" s="307"/>
      <c r="K136" s="263">
        <f>SUM(K128:K135)</f>
        <v>27</v>
      </c>
      <c r="L136" s="263">
        <f>SUM(L128:L135)</f>
        <v>32</v>
      </c>
      <c r="M136" s="307"/>
      <c r="N136" s="263">
        <f>SUM(N128:N135)</f>
        <v>28</v>
      </c>
      <c r="O136" s="263">
        <f>SUM(O128:O135)</f>
        <v>30</v>
      </c>
      <c r="P136" s="307"/>
      <c r="Q136" s="263">
        <f>SUM(Q131:Q135)</f>
        <v>30</v>
      </c>
      <c r="R136" s="263">
        <f>SUM(R131:R135)</f>
        <v>29</v>
      </c>
      <c r="S136" s="307"/>
      <c r="T136" s="263">
        <f>SUM(T131:T135)</f>
        <v>30</v>
      </c>
      <c r="U136" s="263">
        <f>SUM(U131:U135)</f>
        <v>31</v>
      </c>
      <c r="V136" s="307"/>
      <c r="W136" s="263">
        <f>SUM(W131:W135)</f>
        <v>30</v>
      </c>
      <c r="X136" s="263">
        <f>SUM(X131:X135)</f>
        <v>27</v>
      </c>
      <c r="Y136" s="307"/>
      <c r="Z136" s="263">
        <f>SUM(Z128:Z135)</f>
        <v>25</v>
      </c>
      <c r="AA136" s="263">
        <f>SUM(AA128:AA135)</f>
        <v>31</v>
      </c>
      <c r="AB136" s="264"/>
      <c r="AC136" s="265">
        <f>SUM(AC128:AC135)</f>
        <v>3687</v>
      </c>
      <c r="AD136" s="265">
        <f>SUM(AD128:AD134)</f>
        <v>6780</v>
      </c>
      <c r="AE136" s="265">
        <f>SUM(AE128:AE134)</f>
        <v>240</v>
      </c>
      <c r="AF136" s="266"/>
      <c r="AG136" s="264"/>
      <c r="AH136" s="267"/>
    </row>
    <row r="137" spans="1:34" s="54" customFormat="1" ht="15.75" customHeight="1" thickBot="1" thickTop="1">
      <c r="A137" s="268"/>
      <c r="B137" s="862" t="s">
        <v>207</v>
      </c>
      <c r="C137" s="912"/>
      <c r="D137" s="912"/>
      <c r="E137" s="912"/>
      <c r="F137" s="912"/>
      <c r="G137" s="912"/>
      <c r="H137" s="912"/>
      <c r="I137" s="912"/>
      <c r="J137" s="912"/>
      <c r="K137" s="912"/>
      <c r="L137" s="912"/>
      <c r="M137" s="912"/>
      <c r="N137" s="912"/>
      <c r="O137" s="912"/>
      <c r="P137" s="912"/>
      <c r="Q137" s="912"/>
      <c r="R137" s="912"/>
      <c r="S137" s="912"/>
      <c r="T137" s="912"/>
      <c r="U137" s="912"/>
      <c r="V137" s="912"/>
      <c r="W137" s="912"/>
      <c r="X137" s="912"/>
      <c r="Y137" s="912"/>
      <c r="Z137" s="912"/>
      <c r="AA137" s="912"/>
      <c r="AB137" s="912"/>
      <c r="AC137" s="912"/>
      <c r="AD137" s="269"/>
      <c r="AE137" s="269"/>
      <c r="AF137" s="269"/>
      <c r="AG137" s="269"/>
      <c r="AH137" s="269"/>
    </row>
    <row r="138" spans="1:34" s="548" customFormat="1" ht="15.75" customHeight="1" thickBot="1">
      <c r="A138" s="268"/>
      <c r="B138" s="95"/>
      <c r="C138" s="99" t="s">
        <v>46</v>
      </c>
      <c r="D138" s="100"/>
      <c r="E138" s="856" t="s">
        <v>12</v>
      </c>
      <c r="F138" s="857"/>
      <c r="G138" s="858"/>
      <c r="H138" s="856" t="s">
        <v>13</v>
      </c>
      <c r="I138" s="857"/>
      <c r="J138" s="858"/>
      <c r="K138" s="856" t="s">
        <v>14</v>
      </c>
      <c r="L138" s="857"/>
      <c r="M138" s="858"/>
      <c r="N138" s="856" t="s">
        <v>15</v>
      </c>
      <c r="O138" s="857"/>
      <c r="P138" s="858"/>
      <c r="Q138" s="856" t="s">
        <v>16</v>
      </c>
      <c r="R138" s="857"/>
      <c r="S138" s="858"/>
      <c r="T138" s="856" t="s">
        <v>17</v>
      </c>
      <c r="U138" s="857"/>
      <c r="V138" s="858"/>
      <c r="W138" s="856" t="s">
        <v>18</v>
      </c>
      <c r="X138" s="857"/>
      <c r="Y138" s="858"/>
      <c r="Z138" s="856" t="s">
        <v>53</v>
      </c>
      <c r="AA138" s="857"/>
      <c r="AB138" s="858"/>
      <c r="AC138" s="96" t="s">
        <v>33</v>
      </c>
      <c r="AD138" s="270"/>
      <c r="AE138" s="270"/>
      <c r="AF138" s="270"/>
      <c r="AG138" s="270"/>
      <c r="AH138" s="270"/>
    </row>
    <row r="139" spans="1:34" s="548" customFormat="1" ht="15.75" customHeight="1">
      <c r="A139" s="268"/>
      <c r="B139" s="80"/>
      <c r="C139" s="78" t="s">
        <v>34</v>
      </c>
      <c r="D139" s="271"/>
      <c r="E139" s="199"/>
      <c r="F139" s="197"/>
      <c r="G139" s="272">
        <v>5</v>
      </c>
      <c r="H139" s="199"/>
      <c r="I139" s="197"/>
      <c r="J139" s="272">
        <f>COUNTIF(J15:J106,"F")+COUNTIF(J15:J106,"F(Z)")</f>
        <v>3</v>
      </c>
      <c r="K139" s="199"/>
      <c r="L139" s="197"/>
      <c r="M139" s="272">
        <f>COUNTIF(M15:M106,"F")+COUNTIF(M15:M106,"F(Z)")</f>
        <v>4</v>
      </c>
      <c r="N139" s="199"/>
      <c r="O139" s="197"/>
      <c r="P139" s="272">
        <f>COUNTIF(P15:P106,"F")+COUNTIF(P15:P106,"F(Z)")</f>
        <v>4</v>
      </c>
      <c r="Q139" s="199"/>
      <c r="R139" s="197"/>
      <c r="S139" s="272">
        <f>COUNTIF(S15:S106,"F")+COUNTIF(S15:S106,"F(Z)")</f>
        <v>3</v>
      </c>
      <c r="T139" s="199"/>
      <c r="U139" s="197"/>
      <c r="V139" s="272">
        <f>COUNTIF(V15:V106,"F")+COUNTIF(V15:V106,"F(Z)")</f>
        <v>5</v>
      </c>
      <c r="W139" s="199"/>
      <c r="X139" s="197"/>
      <c r="Y139" s="272">
        <f>COUNTIF(Y15:Y106,"F")+COUNTIF(Y15:Y106,"F(Z)")</f>
        <v>3</v>
      </c>
      <c r="Z139" s="199"/>
      <c r="AA139" s="197"/>
      <c r="AB139" s="272">
        <f>COUNTIF(AB15:AB106,"F")+COUNTIF(AB15:AB106,"F(Z)")</f>
        <v>5</v>
      </c>
      <c r="AC139" s="116">
        <f aca="true" t="shared" si="14" ref="AC139:AC144">SUM(AB139,Y139,V139,S139,P139,M139,J139,G139)</f>
        <v>32</v>
      </c>
      <c r="AD139" s="270"/>
      <c r="AE139" s="270"/>
      <c r="AF139" s="270"/>
      <c r="AG139" s="270"/>
      <c r="AH139" s="270"/>
    </row>
    <row r="140" spans="1:34" s="548" customFormat="1" ht="15.75" customHeight="1">
      <c r="A140" s="268"/>
      <c r="B140" s="80"/>
      <c r="C140" s="78" t="s">
        <v>35</v>
      </c>
      <c r="D140" s="271"/>
      <c r="E140" s="273"/>
      <c r="F140" s="274"/>
      <c r="G140" s="272">
        <f>COUNTIF(G15:G121,"G")+COUNTIF(G15:G106,"G(Z)")</f>
        <v>2</v>
      </c>
      <c r="H140" s="273"/>
      <c r="I140" s="274"/>
      <c r="J140" s="272">
        <f>COUNTIF(J15:J121,"G")+COUNTIF(J15:J106,"G(Z)")</f>
        <v>3</v>
      </c>
      <c r="K140" s="273"/>
      <c r="L140" s="274"/>
      <c r="M140" s="272">
        <f>COUNTIF(M15:M121,"G")+COUNTIF(M15:M106,"G(Z)")</f>
        <v>1</v>
      </c>
      <c r="N140" s="273"/>
      <c r="O140" s="274"/>
      <c r="P140" s="272">
        <f>COUNTIF(P15:P121,"G")+COUNTIF(P15:P106,"G(Z)")</f>
        <v>3</v>
      </c>
      <c r="Q140" s="273"/>
      <c r="R140" s="274"/>
      <c r="S140" s="272">
        <f>COUNTIF(S15:S121,"G")+COUNTIF(S15:S106,"G(Z)")</f>
        <v>1</v>
      </c>
      <c r="T140" s="273"/>
      <c r="U140" s="274"/>
      <c r="V140" s="272">
        <f>COUNTIF(V15:V121,"G")+COUNTIF(V15:V106,"G(Z)")</f>
        <v>2</v>
      </c>
      <c r="W140" s="273"/>
      <c r="X140" s="274"/>
      <c r="Y140" s="272">
        <f>COUNTIF(Y15:Y121,"G")+COUNTIF(Y15:Y106,"G(Z)")</f>
        <v>2</v>
      </c>
      <c r="Z140" s="273"/>
      <c r="AA140" s="274"/>
      <c r="AB140" s="272">
        <f>COUNTIF(AB15:AB121,"G")+COUNTIF(AB15:AB106,"G(Z)")</f>
        <v>2</v>
      </c>
      <c r="AC140" s="116">
        <f t="shared" si="14"/>
        <v>16</v>
      </c>
      <c r="AD140" s="270"/>
      <c r="AE140" s="270"/>
      <c r="AF140" s="270"/>
      <c r="AG140" s="270"/>
      <c r="AH140" s="270"/>
    </row>
    <row r="141" spans="1:34" s="548" customFormat="1" ht="15.75" customHeight="1">
      <c r="A141" s="268"/>
      <c r="B141" s="80"/>
      <c r="C141" s="78" t="s">
        <v>195</v>
      </c>
      <c r="D141" s="271"/>
      <c r="E141" s="273"/>
      <c r="F141" s="274"/>
      <c r="G141" s="272">
        <f>COUNTIF(G16:G107,"B")+COUNTIF(G16:G107,"B(Z)")</f>
        <v>1</v>
      </c>
      <c r="H141" s="273"/>
      <c r="I141" s="274"/>
      <c r="J141" s="272">
        <f>COUNTIF(J16:J107,"B")+COUNTIF(J16:J107,"B(Z)")</f>
        <v>2</v>
      </c>
      <c r="K141" s="273"/>
      <c r="L141" s="274"/>
      <c r="M141" s="272">
        <f>COUNTIF(M16:M107,"B")+COUNTIF(M16:M107,"B(Z)")</f>
        <v>3</v>
      </c>
      <c r="N141" s="273"/>
      <c r="O141" s="274"/>
      <c r="P141" s="272">
        <f>COUNTIF(P16:P107,"B")+COUNTIF(P16:P107,"B(Z)")</f>
        <v>0</v>
      </c>
      <c r="Q141" s="273"/>
      <c r="R141" s="274"/>
      <c r="S141" s="272">
        <f>COUNTIF(S16:S107,"B")+COUNTIF(S16:S107,"B(Z)")</f>
        <v>0</v>
      </c>
      <c r="T141" s="273"/>
      <c r="U141" s="274"/>
      <c r="V141" s="272">
        <f>COUNTIF(V16:V107,"B")+COUNTIF(V16:V107,"B(Z)")</f>
        <v>0</v>
      </c>
      <c r="W141" s="273"/>
      <c r="X141" s="274"/>
      <c r="Y141" s="272">
        <f>COUNTIF(Y16:Y107,"B")+COUNTIF(Y16:Y107,"B(Z)")</f>
        <v>0</v>
      </c>
      <c r="Z141" s="273"/>
      <c r="AA141" s="274"/>
      <c r="AB141" s="272">
        <f>COUNTIF(AB16:AB107,"B")+COUNTIF(AB16:AB107,"B(Z)")</f>
        <v>0</v>
      </c>
      <c r="AC141" s="116">
        <f t="shared" si="14"/>
        <v>6</v>
      </c>
      <c r="AD141" s="270"/>
      <c r="AE141" s="270"/>
      <c r="AF141" s="270"/>
      <c r="AG141" s="270"/>
      <c r="AH141" s="270"/>
    </row>
    <row r="142" spans="1:34" s="548" customFormat="1" ht="15.75" customHeight="1">
      <c r="A142" s="268"/>
      <c r="B142" s="167"/>
      <c r="C142" s="275" t="s">
        <v>36</v>
      </c>
      <c r="D142" s="271"/>
      <c r="E142" s="273"/>
      <c r="F142" s="274"/>
      <c r="G142" s="276">
        <f>COUNTIF(G15:G106,"K")+COUNTIF(G15:G106,"K(Z)")</f>
        <v>2</v>
      </c>
      <c r="H142" s="273"/>
      <c r="I142" s="274"/>
      <c r="J142" s="276">
        <f>COUNTIF(J15:J106,"K")+COUNTIF(J15:J106,"K(Z)")</f>
        <v>5</v>
      </c>
      <c r="K142" s="273"/>
      <c r="L142" s="274"/>
      <c r="M142" s="276">
        <f>COUNTIF(M15:M106,"K")+COUNTIF(M15:M106,"K(Z)")</f>
        <v>5</v>
      </c>
      <c r="N142" s="273"/>
      <c r="O142" s="274"/>
      <c r="P142" s="276">
        <f>COUNTIF(P15:P106,"K")+COUNTIF(P15:P106,"K(Z)")</f>
        <v>5</v>
      </c>
      <c r="Q142" s="273"/>
      <c r="R142" s="274"/>
      <c r="S142" s="276">
        <f>COUNTIF(S15:S106,"K")+COUNTIF(S15:S106,"K(Z)")</f>
        <v>7</v>
      </c>
      <c r="T142" s="273"/>
      <c r="U142" s="274"/>
      <c r="V142" s="276">
        <f>COUNTIF(V15:V106,"K")+COUNTIF(V15:V106,"K(Z)")</f>
        <v>5</v>
      </c>
      <c r="W142" s="273"/>
      <c r="X142" s="274"/>
      <c r="Y142" s="276">
        <v>3</v>
      </c>
      <c r="Z142" s="273"/>
      <c r="AA142" s="274"/>
      <c r="AB142" s="276">
        <f>COUNTIF(AB15:AB106,"K")+COUNTIF(AB15:AB106,"K(Z)")</f>
        <v>1</v>
      </c>
      <c r="AC142" s="116">
        <f t="shared" si="14"/>
        <v>33</v>
      </c>
      <c r="AD142" s="270"/>
      <c r="AE142" s="270"/>
      <c r="AF142" s="270"/>
      <c r="AG142" s="270"/>
      <c r="AH142" s="270"/>
    </row>
    <row r="143" spans="1:34" s="548" customFormat="1" ht="15.75" customHeight="1">
      <c r="A143" s="268"/>
      <c r="B143" s="167"/>
      <c r="C143" s="275" t="s">
        <v>37</v>
      </c>
      <c r="D143" s="271"/>
      <c r="E143" s="273"/>
      <c r="F143" s="274"/>
      <c r="G143" s="272">
        <f>COUNTIF(G15:G106,"S")</f>
        <v>0</v>
      </c>
      <c r="H143" s="273"/>
      <c r="I143" s="274"/>
      <c r="J143" s="272">
        <f>COUNTIF(J15:J106,"S")</f>
        <v>0</v>
      </c>
      <c r="K143" s="273"/>
      <c r="L143" s="274"/>
      <c r="M143" s="272">
        <f>COUNTIF(M15:M106,"S")</f>
        <v>0</v>
      </c>
      <c r="N143" s="273"/>
      <c r="O143" s="274"/>
      <c r="P143" s="272">
        <f>COUNTIF(P15:P106,"S")</f>
        <v>0</v>
      </c>
      <c r="Q143" s="273"/>
      <c r="R143" s="274"/>
      <c r="S143" s="272">
        <f>COUNTIF(S15:S106,"S")</f>
        <v>0</v>
      </c>
      <c r="T143" s="273"/>
      <c r="U143" s="274"/>
      <c r="V143" s="272">
        <f>COUNTIF(V15:V106,"S")</f>
        <v>0</v>
      </c>
      <c r="W143" s="273"/>
      <c r="X143" s="274"/>
      <c r="Y143" s="272">
        <f>COUNTIF(Y15:Y106,"S")</f>
        <v>0</v>
      </c>
      <c r="Z143" s="273"/>
      <c r="AA143" s="274"/>
      <c r="AB143" s="272">
        <f>COUNTIF(AB15:AB106,"S")</f>
        <v>0</v>
      </c>
      <c r="AC143" s="116">
        <f t="shared" si="14"/>
        <v>0</v>
      </c>
      <c r="AD143" s="270"/>
      <c r="AE143" s="270"/>
      <c r="AF143" s="270"/>
      <c r="AG143" s="270"/>
      <c r="AH143" s="270"/>
    </row>
    <row r="144" spans="1:34" s="548" customFormat="1" ht="15.75" customHeight="1" thickBot="1">
      <c r="A144" s="268"/>
      <c r="B144" s="277"/>
      <c r="C144" s="278" t="s">
        <v>203</v>
      </c>
      <c r="D144" s="279"/>
      <c r="E144" s="280"/>
      <c r="F144" s="281"/>
      <c r="G144" s="282">
        <f>SUM(G139:G143)</f>
        <v>10</v>
      </c>
      <c r="H144" s="280"/>
      <c r="I144" s="281"/>
      <c r="J144" s="282">
        <f>SUM(J139:J143)</f>
        <v>13</v>
      </c>
      <c r="K144" s="280"/>
      <c r="L144" s="281"/>
      <c r="M144" s="282">
        <f>SUM(M139:M143)</f>
        <v>13</v>
      </c>
      <c r="N144" s="280"/>
      <c r="O144" s="281"/>
      <c r="P144" s="282">
        <f>SUM(P139:P143)</f>
        <v>12</v>
      </c>
      <c r="Q144" s="280"/>
      <c r="R144" s="281"/>
      <c r="S144" s="282">
        <f>SUM(S139:S143)</f>
        <v>11</v>
      </c>
      <c r="T144" s="280"/>
      <c r="U144" s="281"/>
      <c r="V144" s="282">
        <f>SUM(V139:V143)</f>
        <v>12</v>
      </c>
      <c r="W144" s="280"/>
      <c r="X144" s="281"/>
      <c r="Y144" s="282">
        <f>SUM(Y139:Y143)</f>
        <v>8</v>
      </c>
      <c r="Z144" s="280"/>
      <c r="AA144" s="281"/>
      <c r="AB144" s="282">
        <f>SUM(AB139:AB143)</f>
        <v>8</v>
      </c>
      <c r="AC144" s="116">
        <f t="shared" si="14"/>
        <v>87</v>
      </c>
      <c r="AD144" s="270"/>
      <c r="AE144" s="270"/>
      <c r="AF144" s="270"/>
      <c r="AG144" s="270"/>
      <c r="AH144" s="270"/>
    </row>
    <row r="145" spans="1:34" s="557" customFormat="1" ht="15.75" customHeight="1" thickBot="1">
      <c r="A145" s="284"/>
      <c r="B145" s="312"/>
      <c r="C145" s="888" t="s">
        <v>38</v>
      </c>
      <c r="D145" s="889"/>
      <c r="E145" s="889"/>
      <c r="F145" s="889"/>
      <c r="G145" s="889"/>
      <c r="H145" s="890"/>
      <c r="I145" s="890"/>
      <c r="J145" s="890"/>
      <c r="K145" s="890"/>
      <c r="L145" s="890"/>
      <c r="M145" s="890"/>
      <c r="N145" s="890"/>
      <c r="O145" s="890"/>
      <c r="P145" s="890"/>
      <c r="Q145" s="890"/>
      <c r="R145" s="890"/>
      <c r="S145" s="890"/>
      <c r="T145" s="890"/>
      <c r="U145" s="890"/>
      <c r="V145" s="890"/>
      <c r="W145" s="890"/>
      <c r="X145" s="890"/>
      <c r="Y145" s="890"/>
      <c r="Z145" s="890"/>
      <c r="AA145" s="890"/>
      <c r="AB145" s="890"/>
      <c r="AC145" s="890"/>
      <c r="AD145" s="890"/>
      <c r="AE145" s="890"/>
      <c r="AF145" s="891"/>
      <c r="AG145" s="283"/>
      <c r="AH145" s="283"/>
    </row>
    <row r="146" spans="1:248" s="557" customFormat="1" ht="15.75" customHeight="1">
      <c r="A146" s="284"/>
      <c r="B146" s="285"/>
      <c r="C146" s="869" t="s">
        <v>377</v>
      </c>
      <c r="D146" s="870"/>
      <c r="E146" s="870"/>
      <c r="F146" s="870"/>
      <c r="G146" s="870"/>
      <c r="H146" s="890"/>
      <c r="I146" s="890"/>
      <c r="J146" s="890"/>
      <c r="K146" s="890"/>
      <c r="L146" s="890"/>
      <c r="M146" s="890"/>
      <c r="N146" s="890"/>
      <c r="O146" s="890"/>
      <c r="P146" s="890"/>
      <c r="Q146" s="890"/>
      <c r="R146" s="890"/>
      <c r="S146" s="890"/>
      <c r="T146" s="890"/>
      <c r="U146" s="890"/>
      <c r="V146" s="890"/>
      <c r="W146" s="890"/>
      <c r="X146" s="890"/>
      <c r="Y146" s="890"/>
      <c r="Z146" s="890"/>
      <c r="AA146" s="890"/>
      <c r="AB146" s="890"/>
      <c r="AC146" s="890"/>
      <c r="AD146" s="890"/>
      <c r="AE146" s="890"/>
      <c r="AF146" s="913"/>
      <c r="AG146" s="283"/>
      <c r="AH146" s="283"/>
      <c r="AI146" s="558"/>
      <c r="AJ146" s="558"/>
      <c r="AK146" s="558"/>
      <c r="AL146" s="558"/>
      <c r="AM146" s="558"/>
      <c r="AN146" s="558"/>
      <c r="AO146" s="558"/>
      <c r="AP146" s="558"/>
      <c r="AQ146" s="558"/>
      <c r="AR146" s="558"/>
      <c r="AS146" s="558"/>
      <c r="AT146" s="558"/>
      <c r="AU146" s="558"/>
      <c r="AV146" s="558"/>
      <c r="AW146" s="558"/>
      <c r="AX146" s="558"/>
      <c r="AY146" s="558"/>
      <c r="AZ146" s="558"/>
      <c r="BA146" s="558"/>
      <c r="BB146" s="558"/>
      <c r="BC146" s="558"/>
      <c r="BD146" s="558"/>
      <c r="BE146" s="558"/>
      <c r="BF146" s="558"/>
      <c r="BG146" s="558"/>
      <c r="BH146" s="558"/>
      <c r="BI146" s="558"/>
      <c r="BJ146" s="558"/>
      <c r="BK146" s="558"/>
      <c r="BL146" s="558"/>
      <c r="BM146" s="558"/>
      <c r="BN146" s="558"/>
      <c r="BO146" s="558"/>
      <c r="BP146" s="558"/>
      <c r="BQ146" s="558"/>
      <c r="BR146" s="558"/>
      <c r="BS146" s="558"/>
      <c r="BT146" s="558"/>
      <c r="BU146" s="558"/>
      <c r="BV146" s="558"/>
      <c r="BW146" s="558"/>
      <c r="BX146" s="558"/>
      <c r="BY146" s="558"/>
      <c r="BZ146" s="558"/>
      <c r="CA146" s="558"/>
      <c r="CB146" s="558"/>
      <c r="CC146" s="558"/>
      <c r="CD146" s="558"/>
      <c r="CE146" s="558"/>
      <c r="CF146" s="558"/>
      <c r="CG146" s="558"/>
      <c r="CH146" s="558"/>
      <c r="CI146" s="558"/>
      <c r="CJ146" s="558"/>
      <c r="CK146" s="558"/>
      <c r="CL146" s="558"/>
      <c r="CM146" s="558"/>
      <c r="CN146" s="558"/>
      <c r="CO146" s="558"/>
      <c r="CP146" s="558"/>
      <c r="CQ146" s="558"/>
      <c r="CR146" s="558"/>
      <c r="CS146" s="558"/>
      <c r="CT146" s="558"/>
      <c r="CU146" s="558"/>
      <c r="CV146" s="558"/>
      <c r="CW146" s="558"/>
      <c r="CX146" s="558"/>
      <c r="CY146" s="558"/>
      <c r="CZ146" s="558"/>
      <c r="DA146" s="558"/>
      <c r="DB146" s="558"/>
      <c r="DC146" s="558"/>
      <c r="DD146" s="558"/>
      <c r="DE146" s="558"/>
      <c r="DF146" s="558"/>
      <c r="DG146" s="558"/>
      <c r="DH146" s="558"/>
      <c r="DI146" s="558"/>
      <c r="DJ146" s="558"/>
      <c r="DK146" s="558"/>
      <c r="DL146" s="558"/>
      <c r="DM146" s="558"/>
      <c r="DN146" s="558"/>
      <c r="DO146" s="558"/>
      <c r="DP146" s="558"/>
      <c r="DQ146" s="558"/>
      <c r="DR146" s="558"/>
      <c r="DS146" s="558"/>
      <c r="DT146" s="558"/>
      <c r="DU146" s="558"/>
      <c r="DV146" s="558"/>
      <c r="DW146" s="558"/>
      <c r="DX146" s="558"/>
      <c r="DY146" s="558"/>
      <c r="DZ146" s="558"/>
      <c r="EA146" s="558"/>
      <c r="EB146" s="558"/>
      <c r="EC146" s="558"/>
      <c r="ED146" s="558"/>
      <c r="EE146" s="558"/>
      <c r="EF146" s="558"/>
      <c r="EG146" s="558"/>
      <c r="EH146" s="558"/>
      <c r="EI146" s="558"/>
      <c r="EJ146" s="558"/>
      <c r="EK146" s="558"/>
      <c r="EL146" s="558"/>
      <c r="EM146" s="558"/>
      <c r="EN146" s="558"/>
      <c r="EO146" s="558"/>
      <c r="EP146" s="558"/>
      <c r="EQ146" s="558"/>
      <c r="ER146" s="558"/>
      <c r="ES146" s="558"/>
      <c r="ET146" s="558"/>
      <c r="EU146" s="558"/>
      <c r="EV146" s="558"/>
      <c r="EW146" s="558"/>
      <c r="EX146" s="558"/>
      <c r="EY146" s="558"/>
      <c r="EZ146" s="558"/>
      <c r="FA146" s="558"/>
      <c r="FB146" s="558"/>
      <c r="FC146" s="558"/>
      <c r="FD146" s="558"/>
      <c r="FE146" s="558"/>
      <c r="FF146" s="558"/>
      <c r="FG146" s="558"/>
      <c r="FH146" s="558"/>
      <c r="FI146" s="558"/>
      <c r="FJ146" s="558"/>
      <c r="FK146" s="558"/>
      <c r="FL146" s="558"/>
      <c r="FM146" s="558"/>
      <c r="FN146" s="558"/>
      <c r="FO146" s="558"/>
      <c r="FP146" s="558"/>
      <c r="FQ146" s="558"/>
      <c r="FR146" s="558"/>
      <c r="FS146" s="558"/>
      <c r="FT146" s="558"/>
      <c r="FU146" s="558"/>
      <c r="FV146" s="558"/>
      <c r="FW146" s="558"/>
      <c r="FX146" s="558"/>
      <c r="FY146" s="558"/>
      <c r="FZ146" s="558"/>
      <c r="GA146" s="558"/>
      <c r="GB146" s="558"/>
      <c r="GC146" s="558"/>
      <c r="GD146" s="558"/>
      <c r="GE146" s="558"/>
      <c r="GF146" s="558"/>
      <c r="GG146" s="558"/>
      <c r="GH146" s="558"/>
      <c r="GI146" s="558"/>
      <c r="GJ146" s="558"/>
      <c r="GK146" s="558"/>
      <c r="GL146" s="558"/>
      <c r="GM146" s="558"/>
      <c r="GN146" s="558"/>
      <c r="GO146" s="558"/>
      <c r="GP146" s="558"/>
      <c r="GQ146" s="558"/>
      <c r="GR146" s="558"/>
      <c r="GS146" s="558"/>
      <c r="GT146" s="558"/>
      <c r="GU146" s="558"/>
      <c r="GV146" s="558"/>
      <c r="GW146" s="558"/>
      <c r="GX146" s="558"/>
      <c r="GY146" s="558"/>
      <c r="GZ146" s="558"/>
      <c r="HA146" s="558"/>
      <c r="HB146" s="558"/>
      <c r="HC146" s="558"/>
      <c r="HD146" s="558"/>
      <c r="HE146" s="558"/>
      <c r="HF146" s="558"/>
      <c r="HG146" s="558"/>
      <c r="HH146" s="558"/>
      <c r="HI146" s="558"/>
      <c r="HJ146" s="558"/>
      <c r="HK146" s="558"/>
      <c r="HL146" s="558"/>
      <c r="HM146" s="558"/>
      <c r="HN146" s="558"/>
      <c r="HO146" s="558"/>
      <c r="HP146" s="558"/>
      <c r="HQ146" s="558"/>
      <c r="HR146" s="558"/>
      <c r="HS146" s="558"/>
      <c r="HT146" s="558"/>
      <c r="HU146" s="558"/>
      <c r="HV146" s="558"/>
      <c r="HW146" s="558"/>
      <c r="HX146" s="558"/>
      <c r="HY146" s="558"/>
      <c r="HZ146" s="558"/>
      <c r="IA146" s="558"/>
      <c r="IB146" s="558"/>
      <c r="IC146" s="558"/>
      <c r="ID146" s="558"/>
      <c r="IE146" s="558"/>
      <c r="IF146" s="558"/>
      <c r="IG146" s="558"/>
      <c r="IH146" s="558"/>
      <c r="II146" s="558"/>
      <c r="IJ146" s="558"/>
      <c r="IK146" s="558"/>
      <c r="IL146" s="558"/>
      <c r="IM146" s="558"/>
      <c r="IN146" s="558"/>
    </row>
    <row r="147" spans="1:34" s="558" customFormat="1" ht="15.75" customHeight="1">
      <c r="A147" s="284"/>
      <c r="B147" s="285"/>
      <c r="C147" s="914" t="s">
        <v>210</v>
      </c>
      <c r="D147" s="915"/>
      <c r="E147" s="915"/>
      <c r="F147" s="915"/>
      <c r="G147" s="915"/>
      <c r="H147" s="916"/>
      <c r="I147" s="916"/>
      <c r="J147" s="916"/>
      <c r="K147" s="916"/>
      <c r="L147" s="916"/>
      <c r="M147" s="916"/>
      <c r="N147" s="916"/>
      <c r="O147" s="916"/>
      <c r="P147" s="916"/>
      <c r="Q147" s="916"/>
      <c r="R147" s="916"/>
      <c r="S147" s="916"/>
      <c r="T147" s="916"/>
      <c r="U147" s="916"/>
      <c r="V147" s="916"/>
      <c r="W147" s="916"/>
      <c r="X147" s="916"/>
      <c r="Y147" s="916"/>
      <c r="Z147" s="916"/>
      <c r="AA147" s="916"/>
      <c r="AB147" s="916"/>
      <c r="AC147" s="916"/>
      <c r="AD147" s="916"/>
      <c r="AE147" s="916"/>
      <c r="AF147" s="917"/>
      <c r="AG147" s="283"/>
      <c r="AH147" s="283"/>
    </row>
    <row r="148" spans="1:248" s="558" customFormat="1" ht="30.75" customHeight="1" thickBot="1">
      <c r="A148" s="286"/>
      <c r="B148" s="287"/>
      <c r="C148" s="863" t="s">
        <v>209</v>
      </c>
      <c r="D148" s="864"/>
      <c r="E148" s="864"/>
      <c r="F148" s="864"/>
      <c r="G148" s="864"/>
      <c r="H148" s="900"/>
      <c r="I148" s="900"/>
      <c r="J148" s="900"/>
      <c r="K148" s="900"/>
      <c r="L148" s="900"/>
      <c r="M148" s="900"/>
      <c r="N148" s="900"/>
      <c r="O148" s="900"/>
      <c r="P148" s="900"/>
      <c r="Q148" s="900"/>
      <c r="R148" s="900"/>
      <c r="S148" s="900"/>
      <c r="T148" s="900"/>
      <c r="U148" s="900"/>
      <c r="V148" s="900"/>
      <c r="W148" s="900"/>
      <c r="X148" s="900"/>
      <c r="Y148" s="900"/>
      <c r="Z148" s="900"/>
      <c r="AA148" s="900"/>
      <c r="AB148" s="900"/>
      <c r="AC148" s="900"/>
      <c r="AD148" s="900"/>
      <c r="AE148" s="900"/>
      <c r="AF148" s="901"/>
      <c r="AG148" s="283"/>
      <c r="AH148" s="283"/>
      <c r="AI148" s="559"/>
      <c r="AJ148" s="559"/>
      <c r="AK148" s="559"/>
      <c r="AL148" s="559"/>
      <c r="AM148" s="559"/>
      <c r="AN148" s="559"/>
      <c r="AO148" s="559"/>
      <c r="AP148" s="559"/>
      <c r="AQ148" s="559"/>
      <c r="AR148" s="559"/>
      <c r="AS148" s="559"/>
      <c r="AT148" s="559"/>
      <c r="AU148" s="559"/>
      <c r="AV148" s="559"/>
      <c r="AW148" s="559"/>
      <c r="AX148" s="559"/>
      <c r="AY148" s="559"/>
      <c r="AZ148" s="559"/>
      <c r="BA148" s="559"/>
      <c r="BB148" s="559"/>
      <c r="BC148" s="559"/>
      <c r="BD148" s="559"/>
      <c r="BE148" s="559"/>
      <c r="BF148" s="559"/>
      <c r="BG148" s="559"/>
      <c r="BH148" s="559"/>
      <c r="BI148" s="559"/>
      <c r="BJ148" s="559"/>
      <c r="BK148" s="559"/>
      <c r="BL148" s="559"/>
      <c r="BM148" s="559"/>
      <c r="BN148" s="559"/>
      <c r="BO148" s="559"/>
      <c r="BP148" s="559"/>
      <c r="BQ148" s="559"/>
      <c r="BR148" s="559"/>
      <c r="BS148" s="559"/>
      <c r="BT148" s="559"/>
      <c r="BU148" s="559"/>
      <c r="BV148" s="559"/>
      <c r="BW148" s="559"/>
      <c r="BX148" s="559"/>
      <c r="BY148" s="559"/>
      <c r="BZ148" s="559"/>
      <c r="CA148" s="559"/>
      <c r="CB148" s="559"/>
      <c r="CC148" s="559"/>
      <c r="CD148" s="559"/>
      <c r="CE148" s="559"/>
      <c r="CF148" s="559"/>
      <c r="CG148" s="559"/>
      <c r="CH148" s="559"/>
      <c r="CI148" s="559"/>
      <c r="CJ148" s="559"/>
      <c r="CK148" s="559"/>
      <c r="CL148" s="559"/>
      <c r="CM148" s="559"/>
      <c r="CN148" s="559"/>
      <c r="CO148" s="559"/>
      <c r="CP148" s="559"/>
      <c r="CQ148" s="559"/>
      <c r="CR148" s="559"/>
      <c r="CS148" s="559"/>
      <c r="CT148" s="559"/>
      <c r="CU148" s="559"/>
      <c r="CV148" s="559"/>
      <c r="CW148" s="559"/>
      <c r="CX148" s="559"/>
      <c r="CY148" s="559"/>
      <c r="CZ148" s="559"/>
      <c r="DA148" s="559"/>
      <c r="DB148" s="559"/>
      <c r="DC148" s="559"/>
      <c r="DD148" s="559"/>
      <c r="DE148" s="559"/>
      <c r="DF148" s="559"/>
      <c r="DG148" s="559"/>
      <c r="DH148" s="559"/>
      <c r="DI148" s="559"/>
      <c r="DJ148" s="559"/>
      <c r="DK148" s="559"/>
      <c r="DL148" s="559"/>
      <c r="DM148" s="559"/>
      <c r="DN148" s="559"/>
      <c r="DO148" s="559"/>
      <c r="DP148" s="559"/>
      <c r="DQ148" s="559"/>
      <c r="DR148" s="559"/>
      <c r="DS148" s="559"/>
      <c r="DT148" s="559"/>
      <c r="DU148" s="559"/>
      <c r="DV148" s="559"/>
      <c r="DW148" s="559"/>
      <c r="DX148" s="559"/>
      <c r="DY148" s="559"/>
      <c r="DZ148" s="559"/>
      <c r="EA148" s="559"/>
      <c r="EB148" s="559"/>
      <c r="EC148" s="559"/>
      <c r="ED148" s="559"/>
      <c r="EE148" s="559"/>
      <c r="EF148" s="559"/>
      <c r="EG148" s="559"/>
      <c r="EH148" s="559"/>
      <c r="EI148" s="559"/>
      <c r="EJ148" s="559"/>
      <c r="EK148" s="559"/>
      <c r="EL148" s="559"/>
      <c r="EM148" s="559"/>
      <c r="EN148" s="559"/>
      <c r="EO148" s="559"/>
      <c r="EP148" s="559"/>
      <c r="EQ148" s="559"/>
      <c r="ER148" s="559"/>
      <c r="ES148" s="559"/>
      <c r="ET148" s="559"/>
      <c r="EU148" s="559"/>
      <c r="EV148" s="559"/>
      <c r="EW148" s="559"/>
      <c r="EX148" s="559"/>
      <c r="EY148" s="559"/>
      <c r="EZ148" s="559"/>
      <c r="FA148" s="559"/>
      <c r="FB148" s="559"/>
      <c r="FC148" s="559"/>
      <c r="FD148" s="559"/>
      <c r="FE148" s="559"/>
      <c r="FF148" s="559"/>
      <c r="FG148" s="559"/>
      <c r="FH148" s="559"/>
      <c r="FI148" s="559"/>
      <c r="FJ148" s="559"/>
      <c r="FK148" s="559"/>
      <c r="FL148" s="559"/>
      <c r="FM148" s="559"/>
      <c r="FN148" s="559"/>
      <c r="FO148" s="559"/>
      <c r="FP148" s="559"/>
      <c r="FQ148" s="559"/>
      <c r="FR148" s="559"/>
      <c r="FS148" s="559"/>
      <c r="FT148" s="559"/>
      <c r="FU148" s="559"/>
      <c r="FV148" s="559"/>
      <c r="FW148" s="559"/>
      <c r="FX148" s="559"/>
      <c r="FY148" s="559"/>
      <c r="FZ148" s="559"/>
      <c r="GA148" s="559"/>
      <c r="GB148" s="559"/>
      <c r="GC148" s="559"/>
      <c r="GD148" s="559"/>
      <c r="GE148" s="559"/>
      <c r="GF148" s="559"/>
      <c r="GG148" s="559"/>
      <c r="GH148" s="559"/>
      <c r="GI148" s="559"/>
      <c r="GJ148" s="559"/>
      <c r="GK148" s="559"/>
      <c r="GL148" s="559"/>
      <c r="GM148" s="559"/>
      <c r="GN148" s="559"/>
      <c r="GO148" s="559"/>
      <c r="GP148" s="559"/>
      <c r="GQ148" s="559"/>
      <c r="GR148" s="559"/>
      <c r="GS148" s="559"/>
      <c r="GT148" s="559"/>
      <c r="GU148" s="559"/>
      <c r="GV148" s="559"/>
      <c r="GW148" s="559"/>
      <c r="GX148" s="559"/>
      <c r="GY148" s="559"/>
      <c r="GZ148" s="559"/>
      <c r="HA148" s="559"/>
      <c r="HB148" s="559"/>
      <c r="HC148" s="559"/>
      <c r="HD148" s="559"/>
      <c r="HE148" s="559"/>
      <c r="HF148" s="559"/>
      <c r="HG148" s="559"/>
      <c r="HH148" s="559"/>
      <c r="HI148" s="559"/>
      <c r="HJ148" s="559"/>
      <c r="HK148" s="559"/>
      <c r="HL148" s="559"/>
      <c r="HM148" s="559"/>
      <c r="HN148" s="559"/>
      <c r="HO148" s="559"/>
      <c r="HP148" s="559"/>
      <c r="HQ148" s="559"/>
      <c r="HR148" s="559"/>
      <c r="HS148" s="559"/>
      <c r="HT148" s="559"/>
      <c r="HU148" s="559"/>
      <c r="HV148" s="559"/>
      <c r="HW148" s="559"/>
      <c r="HX148" s="559"/>
      <c r="HY148" s="559"/>
      <c r="HZ148" s="559"/>
      <c r="IA148" s="559"/>
      <c r="IB148" s="559"/>
      <c r="IC148" s="559"/>
      <c r="ID148" s="559"/>
      <c r="IE148" s="559"/>
      <c r="IF148" s="559"/>
      <c r="IG148" s="559"/>
      <c r="IH148" s="559"/>
      <c r="II148" s="559"/>
      <c r="IJ148" s="559"/>
      <c r="IK148" s="559"/>
      <c r="IL148" s="559"/>
      <c r="IM148" s="559"/>
      <c r="IN148" s="559"/>
    </row>
    <row r="149" spans="1:34" s="562" customFormat="1" ht="15.75" customHeight="1">
      <c r="A149" s="902" t="s">
        <v>39</v>
      </c>
      <c r="B149" s="903"/>
      <c r="C149" s="903"/>
      <c r="D149" s="903"/>
      <c r="E149" s="903"/>
      <c r="F149" s="903"/>
      <c r="G149" s="903"/>
      <c r="H149" s="903"/>
      <c r="I149" s="903"/>
      <c r="J149" s="903"/>
      <c r="K149" s="903"/>
      <c r="L149" s="903"/>
      <c r="M149" s="903"/>
      <c r="N149" s="903"/>
      <c r="O149" s="903"/>
      <c r="P149" s="903"/>
      <c r="Q149" s="903"/>
      <c r="R149" s="903"/>
      <c r="S149" s="903"/>
      <c r="T149" s="903"/>
      <c r="U149" s="903"/>
      <c r="V149" s="903"/>
      <c r="W149" s="903"/>
      <c r="X149" s="903"/>
      <c r="Y149" s="903"/>
      <c r="Z149" s="903"/>
      <c r="AA149" s="903"/>
      <c r="AB149" s="904"/>
      <c r="AC149" s="289"/>
      <c r="AD149" s="289"/>
      <c r="AE149" s="289"/>
      <c r="AF149" s="289"/>
      <c r="AG149" s="290"/>
      <c r="AH149" s="290"/>
    </row>
    <row r="150" spans="1:34" s="562" customFormat="1" ht="15.75" customHeight="1">
      <c r="A150" s="905" t="s">
        <v>40</v>
      </c>
      <c r="B150" s="896" t="s">
        <v>41</v>
      </c>
      <c r="C150" s="898" t="s">
        <v>42</v>
      </c>
      <c r="D150" s="569"/>
      <c r="E150" s="568"/>
      <c r="F150" s="484"/>
      <c r="G150" s="484"/>
      <c r="H150" s="885" t="s">
        <v>4</v>
      </c>
      <c r="I150" s="885"/>
      <c r="J150" s="885"/>
      <c r="K150" s="885"/>
      <c r="L150" s="885"/>
      <c r="M150" s="885"/>
      <c r="N150" s="885"/>
      <c r="O150" s="885"/>
      <c r="P150" s="885"/>
      <c r="Q150" s="885"/>
      <c r="R150" s="885"/>
      <c r="S150" s="885"/>
      <c r="T150" s="885"/>
      <c r="U150" s="885"/>
      <c r="V150" s="885"/>
      <c r="W150" s="885"/>
      <c r="X150" s="885"/>
      <c r="Y150" s="885"/>
      <c r="Z150" s="885"/>
      <c r="AA150" s="885"/>
      <c r="AB150" s="886"/>
      <c r="AC150" s="485"/>
      <c r="AD150" s="486"/>
      <c r="AE150" s="487"/>
      <c r="AF150" s="380"/>
      <c r="AG150" s="380"/>
      <c r="AH150" s="380"/>
    </row>
    <row r="151" spans="1:34" s="562" customFormat="1" ht="15.75" customHeight="1">
      <c r="A151" s="906"/>
      <c r="B151" s="897"/>
      <c r="C151" s="899"/>
      <c r="D151" s="570"/>
      <c r="E151" s="892" t="s">
        <v>12</v>
      </c>
      <c r="F151" s="887"/>
      <c r="G151" s="887"/>
      <c r="H151" s="887" t="s">
        <v>13</v>
      </c>
      <c r="I151" s="887"/>
      <c r="J151" s="887"/>
      <c r="K151" s="887" t="s">
        <v>14</v>
      </c>
      <c r="L151" s="887"/>
      <c r="M151" s="887"/>
      <c r="N151" s="887" t="s">
        <v>15</v>
      </c>
      <c r="O151" s="887"/>
      <c r="P151" s="887"/>
      <c r="Q151" s="887" t="s">
        <v>16</v>
      </c>
      <c r="R151" s="887"/>
      <c r="S151" s="887"/>
      <c r="T151" s="887" t="s">
        <v>17</v>
      </c>
      <c r="U151" s="887"/>
      <c r="V151" s="887"/>
      <c r="W151" s="887" t="s">
        <v>18</v>
      </c>
      <c r="X151" s="887"/>
      <c r="Y151" s="887"/>
      <c r="Z151" s="887" t="s">
        <v>53</v>
      </c>
      <c r="AA151" s="887"/>
      <c r="AB151" s="887"/>
      <c r="AC151" s="485"/>
      <c r="AD151" s="486"/>
      <c r="AE151" s="487"/>
      <c r="AF151" s="380"/>
      <c r="AG151" s="380"/>
      <c r="AH151" s="380"/>
    </row>
    <row r="152" spans="1:34" s="562" customFormat="1" ht="15.75" customHeight="1">
      <c r="A152" s="520" t="s">
        <v>285</v>
      </c>
      <c r="B152" s="373" t="s">
        <v>11</v>
      </c>
      <c r="C152" s="2" t="s">
        <v>170</v>
      </c>
      <c r="D152" s="138" t="s">
        <v>453</v>
      </c>
      <c r="E152" s="573"/>
      <c r="F152" s="490"/>
      <c r="G152" s="490"/>
      <c r="H152" s="490"/>
      <c r="I152" s="490"/>
      <c r="J152" s="490"/>
      <c r="K152" s="490"/>
      <c r="L152" s="490"/>
      <c r="M152" s="490"/>
      <c r="N152" s="490"/>
      <c r="O152" s="490"/>
      <c r="P152" s="490"/>
      <c r="Q152" s="493">
        <v>1</v>
      </c>
      <c r="R152" s="493">
        <v>2</v>
      </c>
      <c r="S152" s="493" t="s">
        <v>48</v>
      </c>
      <c r="T152" s="490"/>
      <c r="U152" s="490"/>
      <c r="V152" s="490"/>
      <c r="W152" s="490"/>
      <c r="X152" s="490"/>
      <c r="Y152" s="490"/>
      <c r="Z152" s="490"/>
      <c r="AA152" s="490"/>
      <c r="AB152" s="494"/>
      <c r="AC152" s="379">
        <v>15</v>
      </c>
      <c r="AD152" s="374">
        <f aca="true" t="shared" si="15" ref="AD152:AD166">AE152*30</f>
        <v>60</v>
      </c>
      <c r="AE152" s="379">
        <f aca="true" t="shared" si="16" ref="AE152:AE166">I152+L152+O152+R152+U152+X152+AA152</f>
        <v>2</v>
      </c>
      <c r="AF152" s="380"/>
      <c r="AG152" s="380"/>
      <c r="AH152" s="380"/>
    </row>
    <row r="153" spans="1:34" s="562" customFormat="1" ht="30">
      <c r="A153" s="520" t="s">
        <v>423</v>
      </c>
      <c r="B153" s="598" t="s">
        <v>11</v>
      </c>
      <c r="C153" s="2" t="s">
        <v>424</v>
      </c>
      <c r="D153" s="677" t="s">
        <v>390</v>
      </c>
      <c r="E153" s="573"/>
      <c r="F153" s="490"/>
      <c r="G153" s="490"/>
      <c r="H153" s="490"/>
      <c r="I153" s="490"/>
      <c r="J153" s="490"/>
      <c r="K153" s="490"/>
      <c r="L153" s="490"/>
      <c r="M153" s="490"/>
      <c r="N153" s="493"/>
      <c r="O153" s="493"/>
      <c r="P153" s="493"/>
      <c r="Q153" s="490">
        <v>1</v>
      </c>
      <c r="R153" s="490">
        <v>2</v>
      </c>
      <c r="S153" s="490" t="s">
        <v>48</v>
      </c>
      <c r="T153" s="504"/>
      <c r="U153" s="504"/>
      <c r="V153" s="504"/>
      <c r="W153" s="490"/>
      <c r="X153" s="490"/>
      <c r="Y153" s="490"/>
      <c r="Z153" s="490"/>
      <c r="AA153" s="490"/>
      <c r="AB153" s="494"/>
      <c r="AC153" s="379">
        <v>15</v>
      </c>
      <c r="AD153" s="374">
        <f t="shared" si="15"/>
        <v>60</v>
      </c>
      <c r="AE153" s="379">
        <f t="shared" si="16"/>
        <v>2</v>
      </c>
      <c r="AF153" s="380"/>
      <c r="AG153" s="380"/>
      <c r="AH153" s="380"/>
    </row>
    <row r="154" spans="1:34" s="562" customFormat="1" ht="15.75" customHeight="1">
      <c r="A154" s="540" t="s">
        <v>386</v>
      </c>
      <c r="B154" s="373" t="s">
        <v>11</v>
      </c>
      <c r="C154" s="29" t="s">
        <v>426</v>
      </c>
      <c r="D154" s="174" t="s">
        <v>120</v>
      </c>
      <c r="E154" s="573"/>
      <c r="F154" s="490"/>
      <c r="G154" s="490"/>
      <c r="H154" s="490"/>
      <c r="I154" s="490"/>
      <c r="J154" s="490"/>
      <c r="K154" s="490"/>
      <c r="L154" s="490"/>
      <c r="M154" s="490"/>
      <c r="N154" s="493"/>
      <c r="O154" s="493"/>
      <c r="P154" s="493"/>
      <c r="Q154" s="490">
        <v>1</v>
      </c>
      <c r="R154" s="490">
        <v>2</v>
      </c>
      <c r="S154" s="490" t="s">
        <v>48</v>
      </c>
      <c r="T154" s="504"/>
      <c r="U154" s="504"/>
      <c r="V154" s="504"/>
      <c r="W154" s="490"/>
      <c r="X154" s="490"/>
      <c r="Y154" s="490"/>
      <c r="Z154" s="490"/>
      <c r="AA154" s="490"/>
      <c r="AB154" s="494"/>
      <c r="AC154" s="379">
        <f>(H154+K154+N154+Q154+T154+W154+Z154)*15</f>
        <v>15</v>
      </c>
      <c r="AD154" s="374">
        <f t="shared" si="15"/>
        <v>60</v>
      </c>
      <c r="AE154" s="379">
        <f t="shared" si="16"/>
        <v>2</v>
      </c>
      <c r="AF154" s="497"/>
      <c r="AG154" s="497"/>
      <c r="AH154" s="497"/>
    </row>
    <row r="155" spans="1:34" s="704" customFormat="1" ht="15.75" customHeight="1">
      <c r="A155" s="695" t="s">
        <v>412</v>
      </c>
      <c r="B155" s="696" t="s">
        <v>11</v>
      </c>
      <c r="C155" s="697" t="s">
        <v>411</v>
      </c>
      <c r="D155" s="698" t="s">
        <v>410</v>
      </c>
      <c r="E155" s="699"/>
      <c r="F155" s="700"/>
      <c r="G155" s="700"/>
      <c r="H155" s="700"/>
      <c r="I155" s="700"/>
      <c r="J155" s="700"/>
      <c r="K155" s="700"/>
      <c r="L155" s="700"/>
      <c r="M155" s="700"/>
      <c r="N155" s="701"/>
      <c r="O155" s="701"/>
      <c r="P155" s="701"/>
      <c r="Q155" s="700">
        <v>1</v>
      </c>
      <c r="R155" s="700">
        <v>2</v>
      </c>
      <c r="S155" s="700" t="s">
        <v>48</v>
      </c>
      <c r="T155" s="700"/>
      <c r="U155" s="700"/>
      <c r="V155" s="700"/>
      <c r="W155" s="700"/>
      <c r="X155" s="700"/>
      <c r="Y155" s="700"/>
      <c r="Z155" s="700"/>
      <c r="AA155" s="700"/>
      <c r="AB155" s="702"/>
      <c r="AC155" s="379">
        <f>(H155+K155+N155+Q155+T155+W155+Z155)*15</f>
        <v>15</v>
      </c>
      <c r="AD155" s="374">
        <f>AE155*30</f>
        <v>60</v>
      </c>
      <c r="AE155" s="379">
        <f>I155+L155+O155+R155+U155+X155+AA155</f>
        <v>2</v>
      </c>
      <c r="AF155" s="703"/>
      <c r="AG155" s="703"/>
      <c r="AH155" s="703"/>
    </row>
    <row r="156" spans="1:34" s="704" customFormat="1" ht="15.75" customHeight="1">
      <c r="A156" s="690" t="s">
        <v>461</v>
      </c>
      <c r="B156" s="373" t="s">
        <v>11</v>
      </c>
      <c r="C156" s="33" t="s">
        <v>456</v>
      </c>
      <c r="D156" s="571" t="s">
        <v>474</v>
      </c>
      <c r="E156" s="691"/>
      <c r="F156" s="692"/>
      <c r="G156" s="692"/>
      <c r="H156" s="692"/>
      <c r="I156" s="692"/>
      <c r="J156" s="692"/>
      <c r="K156" s="490"/>
      <c r="L156" s="490"/>
      <c r="M156" s="490"/>
      <c r="N156" s="493"/>
      <c r="O156" s="493"/>
      <c r="P156" s="493"/>
      <c r="Q156" s="490"/>
      <c r="R156" s="490"/>
      <c r="S156" s="490"/>
      <c r="T156" s="490">
        <v>1</v>
      </c>
      <c r="U156" s="490">
        <v>2</v>
      </c>
      <c r="V156" s="490" t="s">
        <v>48</v>
      </c>
      <c r="W156" s="490"/>
      <c r="X156" s="490"/>
      <c r="Y156" s="490"/>
      <c r="Z156" s="490"/>
      <c r="AA156" s="490"/>
      <c r="AB156" s="494"/>
      <c r="AC156" s="379">
        <v>20</v>
      </c>
      <c r="AD156" s="374">
        <f>AE156*30</f>
        <v>60</v>
      </c>
      <c r="AE156" s="379">
        <v>2</v>
      </c>
      <c r="AF156" s="703"/>
      <c r="AG156" s="703"/>
      <c r="AH156" s="703"/>
    </row>
    <row r="157" spans="1:34" s="704" customFormat="1" ht="15.75" customHeight="1">
      <c r="A157" s="522" t="s">
        <v>462</v>
      </c>
      <c r="B157" s="598" t="s">
        <v>11</v>
      </c>
      <c r="C157" s="597" t="s">
        <v>450</v>
      </c>
      <c r="D157" s="138" t="s">
        <v>495</v>
      </c>
      <c r="E157" s="574"/>
      <c r="F157" s="488"/>
      <c r="G157" s="488"/>
      <c r="H157" s="488"/>
      <c r="I157" s="488"/>
      <c r="J157" s="488"/>
      <c r="K157" s="489"/>
      <c r="L157" s="489"/>
      <c r="M157" s="489"/>
      <c r="N157" s="490"/>
      <c r="O157" s="490"/>
      <c r="P157" s="490"/>
      <c r="Q157" s="490"/>
      <c r="R157" s="490"/>
      <c r="S157" s="490"/>
      <c r="T157" s="599">
        <v>1</v>
      </c>
      <c r="U157" s="599">
        <v>2</v>
      </c>
      <c r="V157" s="599" t="s">
        <v>48</v>
      </c>
      <c r="W157" s="490"/>
      <c r="X157" s="490"/>
      <c r="Y157" s="490"/>
      <c r="Z157" s="490"/>
      <c r="AA157" s="490"/>
      <c r="AB157" s="494"/>
      <c r="AC157" s="600">
        <v>20</v>
      </c>
      <c r="AD157" s="601">
        <f>AE157*30</f>
        <v>60</v>
      </c>
      <c r="AE157" s="600">
        <f>I157+L157+O157+R157+U157+X157+AA157</f>
        <v>2</v>
      </c>
      <c r="AF157" s="703"/>
      <c r="AG157" s="703"/>
      <c r="AH157" s="703"/>
    </row>
    <row r="158" spans="1:34" s="562" customFormat="1" ht="28.5">
      <c r="A158" s="522" t="s">
        <v>286</v>
      </c>
      <c r="B158" s="598" t="s">
        <v>11</v>
      </c>
      <c r="C158" s="597" t="s">
        <v>169</v>
      </c>
      <c r="D158" s="138" t="s">
        <v>512</v>
      </c>
      <c r="E158" s="574"/>
      <c r="F158" s="488"/>
      <c r="G158" s="488"/>
      <c r="H158" s="488"/>
      <c r="I158" s="488"/>
      <c r="J158" s="488"/>
      <c r="K158" s="489"/>
      <c r="L158" s="489"/>
      <c r="M158" s="489"/>
      <c r="N158" s="490"/>
      <c r="O158" s="490"/>
      <c r="P158" s="490"/>
      <c r="Q158" s="490"/>
      <c r="R158" s="490"/>
      <c r="S158" s="490"/>
      <c r="T158" s="599">
        <v>1</v>
      </c>
      <c r="U158" s="599">
        <v>2</v>
      </c>
      <c r="V158" s="599" t="s">
        <v>48</v>
      </c>
      <c r="W158" s="490"/>
      <c r="X158" s="490"/>
      <c r="Y158" s="490"/>
      <c r="Z158" s="490"/>
      <c r="AA158" s="490"/>
      <c r="AB158" s="494"/>
      <c r="AC158" s="600">
        <v>20</v>
      </c>
      <c r="AD158" s="601">
        <f t="shared" si="15"/>
        <v>60</v>
      </c>
      <c r="AE158" s="600">
        <f t="shared" si="16"/>
        <v>2</v>
      </c>
      <c r="AF158" s="380"/>
      <c r="AG158" s="380"/>
      <c r="AH158" s="380"/>
    </row>
    <row r="159" spans="1:34" s="562" customFormat="1" ht="15.75" customHeight="1">
      <c r="A159" s="535" t="s">
        <v>387</v>
      </c>
      <c r="B159" s="373" t="s">
        <v>11</v>
      </c>
      <c r="C159" s="2" t="s">
        <v>215</v>
      </c>
      <c r="D159" s="572" t="s">
        <v>217</v>
      </c>
      <c r="E159" s="573"/>
      <c r="F159" s="490"/>
      <c r="G159" s="490"/>
      <c r="H159" s="490"/>
      <c r="I159" s="490"/>
      <c r="J159" s="490"/>
      <c r="K159" s="490"/>
      <c r="L159" s="490"/>
      <c r="M159" s="490"/>
      <c r="N159" s="493"/>
      <c r="O159" s="493"/>
      <c r="P159" s="493"/>
      <c r="Q159" s="490"/>
      <c r="R159" s="490"/>
      <c r="S159" s="490"/>
      <c r="T159" s="504">
        <v>1</v>
      </c>
      <c r="U159" s="491">
        <v>2</v>
      </c>
      <c r="V159" s="491" t="s">
        <v>48</v>
      </c>
      <c r="W159" s="490"/>
      <c r="X159" s="490"/>
      <c r="Y159" s="490"/>
      <c r="Z159" s="490"/>
      <c r="AA159" s="490"/>
      <c r="AB159" s="494"/>
      <c r="AC159" s="379">
        <v>20</v>
      </c>
      <c r="AD159" s="374">
        <f t="shared" si="15"/>
        <v>60</v>
      </c>
      <c r="AE159" s="379">
        <f t="shared" si="16"/>
        <v>2</v>
      </c>
      <c r="AF159" s="497"/>
      <c r="AG159" s="497"/>
      <c r="AH159" s="497"/>
    </row>
    <row r="160" spans="1:34" s="559" customFormat="1" ht="15.75" customHeight="1">
      <c r="A160" s="535" t="s">
        <v>372</v>
      </c>
      <c r="B160" s="5" t="s">
        <v>11</v>
      </c>
      <c r="C160" s="33" t="s">
        <v>374</v>
      </c>
      <c r="D160" s="174" t="s">
        <v>422</v>
      </c>
      <c r="E160" s="92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"/>
      <c r="R160" s="5"/>
      <c r="S160" s="5"/>
      <c r="T160" s="5">
        <v>1</v>
      </c>
      <c r="U160" s="5">
        <v>2</v>
      </c>
      <c r="V160" s="5" t="s">
        <v>48</v>
      </c>
      <c r="W160" s="551"/>
      <c r="X160" s="551"/>
      <c r="Y160" s="551"/>
      <c r="Z160" s="5"/>
      <c r="AA160" s="5"/>
      <c r="AB160" s="41"/>
      <c r="AC160" s="498">
        <v>20</v>
      </c>
      <c r="AD160" s="374">
        <f t="shared" si="15"/>
        <v>60</v>
      </c>
      <c r="AE160" s="379">
        <f t="shared" si="16"/>
        <v>2</v>
      </c>
      <c r="AF160" s="270"/>
      <c r="AG160" s="270"/>
      <c r="AH160" s="270"/>
    </row>
    <row r="161" spans="1:34" s="559" customFormat="1" ht="15.75" customHeight="1">
      <c r="A161" s="682" t="s">
        <v>463</v>
      </c>
      <c r="B161" s="5" t="s">
        <v>11</v>
      </c>
      <c r="C161" s="33" t="s">
        <v>451</v>
      </c>
      <c r="D161" s="174" t="s">
        <v>495</v>
      </c>
      <c r="E161" s="119"/>
      <c r="F161" s="120"/>
      <c r="G161" s="120"/>
      <c r="H161" s="120"/>
      <c r="I161" s="120"/>
      <c r="J161" s="120"/>
      <c r="K161" s="51"/>
      <c r="L161" s="51"/>
      <c r="M161" s="51"/>
      <c r="N161" s="51"/>
      <c r="O161" s="51"/>
      <c r="P161" s="51"/>
      <c r="Q161" s="5"/>
      <c r="R161" s="5"/>
      <c r="S161" s="5"/>
      <c r="T161" s="5"/>
      <c r="U161" s="5"/>
      <c r="V161" s="5"/>
      <c r="W161" s="551">
        <v>1</v>
      </c>
      <c r="X161" s="551">
        <v>2</v>
      </c>
      <c r="Y161" s="693" t="s">
        <v>9</v>
      </c>
      <c r="Z161" s="5"/>
      <c r="AA161" s="5"/>
      <c r="AB161" s="41"/>
      <c r="AC161" s="498">
        <v>20</v>
      </c>
      <c r="AD161" s="374">
        <f>AE161*30</f>
        <v>60</v>
      </c>
      <c r="AE161" s="379">
        <f>I161+L161+O161+R161+U161+X161+AA161</f>
        <v>2</v>
      </c>
      <c r="AF161" s="270"/>
      <c r="AG161" s="270"/>
      <c r="AH161" s="270"/>
    </row>
    <row r="162" spans="1:34" s="562" customFormat="1" ht="15.75" customHeight="1">
      <c r="A162" s="522" t="s">
        <v>425</v>
      </c>
      <c r="B162" s="373" t="s">
        <v>11</v>
      </c>
      <c r="C162" s="2" t="s">
        <v>380</v>
      </c>
      <c r="D162" s="138" t="s">
        <v>503</v>
      </c>
      <c r="E162" s="574"/>
      <c r="F162" s="488"/>
      <c r="G162" s="488"/>
      <c r="H162" s="488"/>
      <c r="I162" s="488"/>
      <c r="J162" s="488"/>
      <c r="K162" s="489"/>
      <c r="L162" s="489"/>
      <c r="M162" s="489"/>
      <c r="N162" s="490"/>
      <c r="O162" s="490"/>
      <c r="P162" s="490"/>
      <c r="Q162" s="490"/>
      <c r="R162" s="490"/>
      <c r="S162" s="490"/>
      <c r="T162" s="490"/>
      <c r="U162" s="490"/>
      <c r="V162" s="490"/>
      <c r="W162" s="490">
        <v>1</v>
      </c>
      <c r="X162" s="490">
        <v>2</v>
      </c>
      <c r="Y162" s="490" t="s">
        <v>9</v>
      </c>
      <c r="Z162" s="490"/>
      <c r="AA162" s="490"/>
      <c r="AB162" s="494"/>
      <c r="AC162" s="379">
        <v>20</v>
      </c>
      <c r="AD162" s="374">
        <f t="shared" si="15"/>
        <v>60</v>
      </c>
      <c r="AE162" s="379">
        <f t="shared" si="16"/>
        <v>2</v>
      </c>
      <c r="AF162" s="380"/>
      <c r="AG162" s="380"/>
      <c r="AH162" s="380"/>
    </row>
    <row r="163" spans="1:34" s="562" customFormat="1" ht="22.5" customHeight="1">
      <c r="A163" s="520" t="s">
        <v>287</v>
      </c>
      <c r="B163" s="373" t="s">
        <v>11</v>
      </c>
      <c r="C163" s="2" t="s">
        <v>168</v>
      </c>
      <c r="D163" s="138" t="s">
        <v>455</v>
      </c>
      <c r="E163" s="575"/>
      <c r="F163" s="518"/>
      <c r="G163" s="518"/>
      <c r="H163" s="518"/>
      <c r="I163" s="518"/>
      <c r="J163" s="518"/>
      <c r="K163" s="489"/>
      <c r="L163" s="489"/>
      <c r="M163" s="489"/>
      <c r="N163" s="490"/>
      <c r="O163" s="490"/>
      <c r="P163" s="490"/>
      <c r="Q163" s="502"/>
      <c r="R163" s="491"/>
      <c r="S163" s="492"/>
      <c r="T163" s="490"/>
      <c r="U163" s="490"/>
      <c r="V163" s="490"/>
      <c r="W163" s="490"/>
      <c r="X163" s="490"/>
      <c r="Y163" s="490"/>
      <c r="Z163" s="490">
        <v>1</v>
      </c>
      <c r="AA163" s="490">
        <v>2</v>
      </c>
      <c r="AB163" s="494" t="s">
        <v>9</v>
      </c>
      <c r="AC163" s="379">
        <v>20</v>
      </c>
      <c r="AD163" s="374">
        <f t="shared" si="15"/>
        <v>60</v>
      </c>
      <c r="AE163" s="379">
        <f t="shared" si="16"/>
        <v>2</v>
      </c>
      <c r="AF163" s="380"/>
      <c r="AG163" s="380"/>
      <c r="AH163" s="380"/>
    </row>
    <row r="164" spans="1:34" s="562" customFormat="1" ht="15.75" customHeight="1">
      <c r="A164" s="296" t="s">
        <v>388</v>
      </c>
      <c r="B164" s="373" t="s">
        <v>11</v>
      </c>
      <c r="C164" s="33" t="s">
        <v>226</v>
      </c>
      <c r="D164" s="174" t="s">
        <v>120</v>
      </c>
      <c r="E164" s="576"/>
      <c r="F164" s="519"/>
      <c r="G164" s="519"/>
      <c r="H164" s="519"/>
      <c r="I164" s="519"/>
      <c r="J164" s="519"/>
      <c r="K164" s="495"/>
      <c r="L164" s="496"/>
      <c r="M164" s="496"/>
      <c r="N164" s="496"/>
      <c r="O164" s="496"/>
      <c r="P164" s="496"/>
      <c r="Q164" s="493"/>
      <c r="R164" s="493"/>
      <c r="S164" s="493"/>
      <c r="T164" s="496"/>
      <c r="U164" s="496"/>
      <c r="V164" s="496"/>
      <c r="W164" s="496"/>
      <c r="X164" s="496"/>
      <c r="Y164" s="496"/>
      <c r="Z164" s="496">
        <v>1</v>
      </c>
      <c r="AA164" s="496">
        <v>2</v>
      </c>
      <c r="AB164" s="503" t="s">
        <v>48</v>
      </c>
      <c r="AC164" s="379">
        <v>20</v>
      </c>
      <c r="AD164" s="374">
        <f t="shared" si="15"/>
        <v>60</v>
      </c>
      <c r="AE164" s="379">
        <f t="shared" si="16"/>
        <v>2</v>
      </c>
      <c r="AF164" s="380"/>
      <c r="AG164" s="380"/>
      <c r="AH164" s="380"/>
    </row>
    <row r="165" spans="1:34" s="562" customFormat="1" ht="15.75" customHeight="1">
      <c r="A165" s="520" t="s">
        <v>288</v>
      </c>
      <c r="B165" s="373" t="s">
        <v>11</v>
      </c>
      <c r="C165" s="2" t="s">
        <v>379</v>
      </c>
      <c r="D165" s="698" t="s">
        <v>393</v>
      </c>
      <c r="E165" s="573"/>
      <c r="F165" s="490"/>
      <c r="G165" s="490"/>
      <c r="H165" s="490"/>
      <c r="I165" s="490"/>
      <c r="J165" s="490"/>
      <c r="K165" s="490"/>
      <c r="L165" s="490"/>
      <c r="M165" s="490"/>
      <c r="N165" s="490"/>
      <c r="O165" s="490"/>
      <c r="P165" s="490"/>
      <c r="Q165" s="493"/>
      <c r="R165" s="493"/>
      <c r="S165" s="493"/>
      <c r="T165" s="490"/>
      <c r="U165" s="490"/>
      <c r="V165" s="490"/>
      <c r="W165" s="490"/>
      <c r="X165" s="490"/>
      <c r="Y165" s="490"/>
      <c r="Z165" s="490">
        <v>1</v>
      </c>
      <c r="AA165" s="490">
        <v>2</v>
      </c>
      <c r="AB165" s="494" t="s">
        <v>48</v>
      </c>
      <c r="AC165" s="382">
        <v>20</v>
      </c>
      <c r="AD165" s="383">
        <f t="shared" si="15"/>
        <v>60</v>
      </c>
      <c r="AE165" s="382">
        <f t="shared" si="16"/>
        <v>2</v>
      </c>
      <c r="AF165" s="380"/>
      <c r="AG165" s="380"/>
      <c r="AH165" s="380"/>
    </row>
    <row r="166" spans="1:34" s="559" customFormat="1" ht="15.75" customHeight="1">
      <c r="A166" s="535" t="s">
        <v>373</v>
      </c>
      <c r="B166" s="5" t="s">
        <v>11</v>
      </c>
      <c r="C166" s="34" t="s">
        <v>375</v>
      </c>
      <c r="D166" s="174" t="s">
        <v>422</v>
      </c>
      <c r="E166" s="92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"/>
      <c r="R166" s="5"/>
      <c r="S166" s="5"/>
      <c r="T166" s="5"/>
      <c r="U166" s="5"/>
      <c r="V166" s="5"/>
      <c r="W166" s="5"/>
      <c r="X166" s="5"/>
      <c r="Y166" s="5"/>
      <c r="Z166" s="5">
        <v>1</v>
      </c>
      <c r="AA166" s="5">
        <v>2</v>
      </c>
      <c r="AB166" s="41" t="s">
        <v>48</v>
      </c>
      <c r="AC166" s="498">
        <v>20</v>
      </c>
      <c r="AD166" s="374">
        <f t="shared" si="15"/>
        <v>60</v>
      </c>
      <c r="AE166" s="379">
        <f t="shared" si="16"/>
        <v>2</v>
      </c>
      <c r="AF166" s="270"/>
      <c r="AG166" s="270"/>
      <c r="AH166" s="270"/>
    </row>
    <row r="167" spans="1:34" s="562" customFormat="1" ht="15.75" customHeight="1">
      <c r="A167" s="483"/>
      <c r="B167" s="497"/>
      <c r="C167" s="499"/>
      <c r="D167" s="499"/>
      <c r="E167" s="497"/>
      <c r="F167" s="497"/>
      <c r="G167" s="497"/>
      <c r="H167" s="497"/>
      <c r="I167" s="497"/>
      <c r="J167" s="497"/>
      <c r="K167" s="497"/>
      <c r="L167" s="497"/>
      <c r="M167" s="497"/>
      <c r="N167" s="497"/>
      <c r="O167" s="497"/>
      <c r="P167" s="497"/>
      <c r="Q167" s="497"/>
      <c r="R167" s="497"/>
      <c r="S167" s="497"/>
      <c r="T167" s="497"/>
      <c r="U167" s="497"/>
      <c r="V167" s="497"/>
      <c r="W167" s="497"/>
      <c r="X167" s="497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</row>
    <row r="168" spans="1:34" s="562" customFormat="1" ht="15.75" customHeight="1">
      <c r="A168" s="483"/>
      <c r="B168" s="497"/>
      <c r="C168" s="497"/>
      <c r="D168" s="497"/>
      <c r="E168" s="497"/>
      <c r="F168" s="497"/>
      <c r="G168" s="497"/>
      <c r="H168" s="497"/>
      <c r="I168" s="497"/>
      <c r="J168" s="497"/>
      <c r="K168" s="497"/>
      <c r="L168" s="497"/>
      <c r="M168" s="497"/>
      <c r="N168" s="497"/>
      <c r="O168" s="497"/>
      <c r="P168" s="497"/>
      <c r="Q168" s="497"/>
      <c r="R168" s="497"/>
      <c r="S168" s="497"/>
      <c r="T168" s="497"/>
      <c r="U168" s="497"/>
      <c r="V168" s="497"/>
      <c r="W168" s="497"/>
      <c r="X168" s="497"/>
      <c r="Y168" s="497"/>
      <c r="Z168" s="497"/>
      <c r="AA168" s="497"/>
      <c r="AB168" s="497"/>
      <c r="AC168" s="497"/>
      <c r="AD168" s="497"/>
      <c r="AE168" s="497"/>
      <c r="AF168" s="497"/>
      <c r="AG168" s="497"/>
      <c r="AH168" s="497"/>
    </row>
    <row r="169" spans="1:34" s="562" customFormat="1" ht="15.75" customHeight="1">
      <c r="A169" s="483"/>
      <c r="B169" s="497"/>
      <c r="C169" s="497"/>
      <c r="D169" s="497"/>
      <c r="E169" s="497"/>
      <c r="F169" s="497"/>
      <c r="G169" s="497"/>
      <c r="H169" s="497"/>
      <c r="I169" s="497"/>
      <c r="J169" s="497"/>
      <c r="K169" s="497"/>
      <c r="L169" s="497"/>
      <c r="M169" s="497"/>
      <c r="N169" s="497"/>
      <c r="O169" s="497"/>
      <c r="P169" s="497"/>
      <c r="Q169" s="497"/>
      <c r="R169" s="497"/>
      <c r="S169" s="497"/>
      <c r="T169" s="497"/>
      <c r="U169" s="497"/>
      <c r="V169" s="497"/>
      <c r="W169" s="497"/>
      <c r="X169" s="497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</row>
    <row r="170" spans="1:34" s="562" customFormat="1" ht="15.75" customHeight="1">
      <c r="A170" s="483"/>
      <c r="B170" s="497"/>
      <c r="C170" s="497"/>
      <c r="D170" s="497"/>
      <c r="E170" s="497"/>
      <c r="F170" s="497"/>
      <c r="G170" s="497"/>
      <c r="H170" s="497"/>
      <c r="I170" s="497"/>
      <c r="J170" s="497"/>
      <c r="K170" s="497"/>
      <c r="L170" s="497"/>
      <c r="M170" s="497"/>
      <c r="N170" s="497"/>
      <c r="O170" s="497"/>
      <c r="P170" s="497"/>
      <c r="Q170" s="497"/>
      <c r="R170" s="497"/>
      <c r="S170" s="497"/>
      <c r="T170" s="497"/>
      <c r="U170" s="497"/>
      <c r="V170" s="497"/>
      <c r="W170" s="497"/>
      <c r="X170" s="497"/>
      <c r="Y170" s="497"/>
      <c r="Z170" s="497"/>
      <c r="AA170" s="497"/>
      <c r="AB170" s="497"/>
      <c r="AC170" s="497"/>
      <c r="AD170" s="497"/>
      <c r="AE170" s="497"/>
      <c r="AF170" s="497"/>
      <c r="AG170" s="497"/>
      <c r="AH170" s="497"/>
    </row>
    <row r="171" spans="1:34" s="562" customFormat="1" ht="15.75" customHeight="1">
      <c r="A171" s="483"/>
      <c r="B171" s="497"/>
      <c r="C171" s="497"/>
      <c r="D171" s="497"/>
      <c r="E171" s="497"/>
      <c r="F171" s="497"/>
      <c r="G171" s="497"/>
      <c r="H171" s="497"/>
      <c r="I171" s="497"/>
      <c r="J171" s="497"/>
      <c r="K171" s="497"/>
      <c r="L171" s="497"/>
      <c r="M171" s="497"/>
      <c r="N171" s="497"/>
      <c r="O171" s="497"/>
      <c r="P171" s="497"/>
      <c r="Q171" s="497"/>
      <c r="R171" s="497"/>
      <c r="S171" s="497"/>
      <c r="T171" s="497"/>
      <c r="U171" s="497"/>
      <c r="V171" s="497"/>
      <c r="W171" s="497"/>
      <c r="X171" s="497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</row>
    <row r="172" spans="1:34" s="562" customFormat="1" ht="15.75" customHeight="1">
      <c r="A172" s="483"/>
      <c r="B172" s="497"/>
      <c r="C172" s="497"/>
      <c r="D172" s="497"/>
      <c r="E172" s="497"/>
      <c r="F172" s="497"/>
      <c r="G172" s="497"/>
      <c r="H172" s="497"/>
      <c r="I172" s="497"/>
      <c r="J172" s="497"/>
      <c r="K172" s="497"/>
      <c r="L172" s="497"/>
      <c r="M172" s="497"/>
      <c r="N172" s="497"/>
      <c r="O172" s="497"/>
      <c r="P172" s="497"/>
      <c r="Q172" s="497"/>
      <c r="R172" s="497"/>
      <c r="S172" s="497"/>
      <c r="T172" s="497"/>
      <c r="U172" s="497"/>
      <c r="V172" s="497"/>
      <c r="W172" s="497"/>
      <c r="X172" s="497"/>
      <c r="Y172" s="497"/>
      <c r="Z172" s="497"/>
      <c r="AA172" s="497"/>
      <c r="AB172" s="497"/>
      <c r="AC172" s="497"/>
      <c r="AD172" s="497"/>
      <c r="AE172" s="497"/>
      <c r="AF172" s="497"/>
      <c r="AG172" s="497"/>
      <c r="AH172" s="497"/>
    </row>
    <row r="173" spans="1:34" s="562" customFormat="1" ht="15.75" customHeight="1">
      <c r="A173" s="483"/>
      <c r="B173" s="497"/>
      <c r="C173" s="497"/>
      <c r="D173" s="497"/>
      <c r="E173" s="497"/>
      <c r="F173" s="497"/>
      <c r="G173" s="497"/>
      <c r="H173" s="497"/>
      <c r="I173" s="497"/>
      <c r="J173" s="497"/>
      <c r="K173" s="497"/>
      <c r="L173" s="497"/>
      <c r="M173" s="497"/>
      <c r="N173" s="497"/>
      <c r="O173" s="497"/>
      <c r="P173" s="497"/>
      <c r="Q173" s="497"/>
      <c r="R173" s="497"/>
      <c r="S173" s="497"/>
      <c r="T173" s="497"/>
      <c r="U173" s="497"/>
      <c r="V173" s="497"/>
      <c r="W173" s="497"/>
      <c r="X173" s="497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</row>
    <row r="174" spans="1:34" s="562" customFormat="1" ht="15.75" customHeight="1">
      <c r="A174" s="483"/>
      <c r="B174" s="497"/>
      <c r="C174" s="497"/>
      <c r="D174" s="497"/>
      <c r="E174" s="497"/>
      <c r="F174" s="497"/>
      <c r="G174" s="497"/>
      <c r="H174" s="497"/>
      <c r="I174" s="497"/>
      <c r="J174" s="497"/>
      <c r="K174" s="497"/>
      <c r="L174" s="497"/>
      <c r="M174" s="497"/>
      <c r="N174" s="497"/>
      <c r="O174" s="497"/>
      <c r="P174" s="497"/>
      <c r="Q174" s="497"/>
      <c r="R174" s="497"/>
      <c r="S174" s="497"/>
      <c r="T174" s="497"/>
      <c r="U174" s="497"/>
      <c r="V174" s="497"/>
      <c r="W174" s="497"/>
      <c r="X174" s="497"/>
      <c r="Y174" s="497"/>
      <c r="Z174" s="497"/>
      <c r="AA174" s="497"/>
      <c r="AB174" s="497"/>
      <c r="AC174" s="497"/>
      <c r="AD174" s="497"/>
      <c r="AE174" s="497"/>
      <c r="AF174" s="497"/>
      <c r="AG174" s="497"/>
      <c r="AH174" s="497"/>
    </row>
    <row r="175" spans="1:34" s="562" customFormat="1" ht="15.75" customHeight="1">
      <c r="A175" s="483"/>
      <c r="B175" s="497"/>
      <c r="C175" s="497"/>
      <c r="D175" s="497"/>
      <c r="E175" s="497"/>
      <c r="F175" s="497"/>
      <c r="G175" s="497"/>
      <c r="H175" s="497"/>
      <c r="I175" s="497"/>
      <c r="J175" s="497"/>
      <c r="K175" s="497"/>
      <c r="L175" s="497"/>
      <c r="M175" s="497"/>
      <c r="N175" s="497"/>
      <c r="O175" s="497"/>
      <c r="P175" s="497"/>
      <c r="Q175" s="497"/>
      <c r="R175" s="497"/>
      <c r="S175" s="497"/>
      <c r="T175" s="497"/>
      <c r="U175" s="497"/>
      <c r="V175" s="497"/>
      <c r="W175" s="497"/>
      <c r="X175" s="497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</row>
    <row r="176" spans="1:34" s="562" customFormat="1" ht="15.75" customHeight="1">
      <c r="A176" s="483"/>
      <c r="B176" s="497"/>
      <c r="C176" s="497"/>
      <c r="D176" s="497"/>
      <c r="E176" s="497"/>
      <c r="F176" s="497"/>
      <c r="G176" s="497"/>
      <c r="H176" s="497"/>
      <c r="I176" s="497"/>
      <c r="J176" s="497"/>
      <c r="K176" s="497"/>
      <c r="L176" s="497"/>
      <c r="M176" s="497"/>
      <c r="N176" s="497"/>
      <c r="O176" s="497"/>
      <c r="P176" s="497"/>
      <c r="Q176" s="497"/>
      <c r="R176" s="497"/>
      <c r="S176" s="497"/>
      <c r="T176" s="497"/>
      <c r="U176" s="497"/>
      <c r="V176" s="497"/>
      <c r="W176" s="497"/>
      <c r="X176" s="497"/>
      <c r="Y176" s="497"/>
      <c r="Z176" s="497"/>
      <c r="AA176" s="497"/>
      <c r="AB176" s="497"/>
      <c r="AC176" s="497"/>
      <c r="AD176" s="497"/>
      <c r="AE176" s="497"/>
      <c r="AF176" s="497"/>
      <c r="AG176" s="497"/>
      <c r="AH176" s="497"/>
    </row>
    <row r="177" spans="1:34" s="562" customFormat="1" ht="15.75" customHeight="1">
      <c r="A177" s="483"/>
      <c r="B177" s="497"/>
      <c r="C177" s="497"/>
      <c r="D177" s="497"/>
      <c r="E177" s="497"/>
      <c r="F177" s="497"/>
      <c r="G177" s="497"/>
      <c r="H177" s="497"/>
      <c r="I177" s="497"/>
      <c r="J177" s="497"/>
      <c r="K177" s="497"/>
      <c r="L177" s="497"/>
      <c r="M177" s="497"/>
      <c r="N177" s="497"/>
      <c r="O177" s="497"/>
      <c r="P177" s="497"/>
      <c r="Q177" s="497"/>
      <c r="R177" s="497"/>
      <c r="S177" s="497"/>
      <c r="T177" s="497"/>
      <c r="U177" s="497"/>
      <c r="V177" s="497"/>
      <c r="W177" s="497"/>
      <c r="X177" s="497"/>
      <c r="Y177" s="497"/>
      <c r="Z177" s="497"/>
      <c r="AA177" s="497"/>
      <c r="AB177" s="497"/>
      <c r="AC177" s="497"/>
      <c r="AD177" s="497"/>
      <c r="AE177" s="497"/>
      <c r="AF177" s="497"/>
      <c r="AG177" s="497"/>
      <c r="AH177" s="497"/>
    </row>
    <row r="178" spans="1:34" s="562" customFormat="1" ht="15.75" customHeight="1">
      <c r="A178" s="483"/>
      <c r="B178" s="497"/>
      <c r="C178" s="497"/>
      <c r="D178" s="497"/>
      <c r="E178" s="497"/>
      <c r="F178" s="497"/>
      <c r="G178" s="497"/>
      <c r="H178" s="497"/>
      <c r="I178" s="497"/>
      <c r="J178" s="497"/>
      <c r="K178" s="497"/>
      <c r="L178" s="497"/>
      <c r="M178" s="497"/>
      <c r="N178" s="497"/>
      <c r="O178" s="497"/>
      <c r="P178" s="497"/>
      <c r="Q178" s="497"/>
      <c r="R178" s="497"/>
      <c r="S178" s="497"/>
      <c r="T178" s="497"/>
      <c r="U178" s="497"/>
      <c r="V178" s="497"/>
      <c r="W178" s="497"/>
      <c r="X178" s="497"/>
      <c r="Y178" s="497"/>
      <c r="Z178" s="497"/>
      <c r="AA178" s="497"/>
      <c r="AB178" s="497"/>
      <c r="AC178" s="497"/>
      <c r="AD178" s="497"/>
      <c r="AE178" s="497"/>
      <c r="AF178" s="497"/>
      <c r="AG178" s="497"/>
      <c r="AH178" s="497"/>
    </row>
    <row r="179" spans="1:34" s="562" customFormat="1" ht="15.75" customHeight="1">
      <c r="A179" s="483"/>
      <c r="B179" s="497"/>
      <c r="C179" s="497"/>
      <c r="D179" s="497"/>
      <c r="E179" s="497"/>
      <c r="F179" s="497"/>
      <c r="G179" s="497"/>
      <c r="H179" s="497"/>
      <c r="I179" s="497"/>
      <c r="J179" s="497"/>
      <c r="K179" s="497"/>
      <c r="L179" s="497"/>
      <c r="M179" s="497"/>
      <c r="N179" s="497"/>
      <c r="O179" s="497"/>
      <c r="P179" s="497"/>
      <c r="Q179" s="497"/>
      <c r="R179" s="497"/>
      <c r="S179" s="497"/>
      <c r="T179" s="497"/>
      <c r="U179" s="497"/>
      <c r="V179" s="497"/>
      <c r="W179" s="497"/>
      <c r="X179" s="497"/>
      <c r="Y179" s="497"/>
      <c r="Z179" s="497"/>
      <c r="AA179" s="497"/>
      <c r="AB179" s="497"/>
      <c r="AC179" s="497"/>
      <c r="AD179" s="497"/>
      <c r="AE179" s="497"/>
      <c r="AF179" s="497"/>
      <c r="AG179" s="497"/>
      <c r="AH179" s="497"/>
    </row>
    <row r="180" spans="1:34" s="562" customFormat="1" ht="15.75" customHeight="1">
      <c r="A180" s="483"/>
      <c r="B180" s="497"/>
      <c r="C180" s="497"/>
      <c r="D180" s="497"/>
      <c r="E180" s="497"/>
      <c r="F180" s="497"/>
      <c r="G180" s="497"/>
      <c r="H180" s="497"/>
      <c r="I180" s="497"/>
      <c r="J180" s="497"/>
      <c r="K180" s="497"/>
      <c r="L180" s="497"/>
      <c r="M180" s="497"/>
      <c r="N180" s="497"/>
      <c r="O180" s="497"/>
      <c r="P180" s="497"/>
      <c r="Q180" s="497"/>
      <c r="R180" s="497"/>
      <c r="S180" s="497"/>
      <c r="T180" s="497"/>
      <c r="U180" s="497"/>
      <c r="V180" s="497"/>
      <c r="W180" s="497"/>
      <c r="X180" s="497"/>
      <c r="Y180" s="497"/>
      <c r="Z180" s="497"/>
      <c r="AA180" s="497"/>
      <c r="AB180" s="497"/>
      <c r="AC180" s="497"/>
      <c r="AD180" s="497"/>
      <c r="AE180" s="497"/>
      <c r="AF180" s="497"/>
      <c r="AG180" s="497"/>
      <c r="AH180" s="497"/>
    </row>
    <row r="181" spans="1:34" s="562" customFormat="1" ht="15.75" customHeight="1">
      <c r="A181" s="483"/>
      <c r="B181" s="497"/>
      <c r="C181" s="497"/>
      <c r="D181" s="497"/>
      <c r="E181" s="497"/>
      <c r="F181" s="497"/>
      <c r="G181" s="497"/>
      <c r="H181" s="497"/>
      <c r="I181" s="497"/>
      <c r="J181" s="497"/>
      <c r="K181" s="497"/>
      <c r="L181" s="497"/>
      <c r="M181" s="497"/>
      <c r="N181" s="497"/>
      <c r="O181" s="497"/>
      <c r="P181" s="497"/>
      <c r="Q181" s="497"/>
      <c r="R181" s="497"/>
      <c r="S181" s="497"/>
      <c r="T181" s="497"/>
      <c r="U181" s="497"/>
      <c r="V181" s="497"/>
      <c r="W181" s="497"/>
      <c r="X181" s="497"/>
      <c r="Y181" s="497"/>
      <c r="Z181" s="497"/>
      <c r="AA181" s="497"/>
      <c r="AB181" s="497"/>
      <c r="AC181" s="497"/>
      <c r="AD181" s="497"/>
      <c r="AE181" s="497"/>
      <c r="AF181" s="497"/>
      <c r="AG181" s="497"/>
      <c r="AH181" s="497"/>
    </row>
    <row r="182" spans="1:34" s="562" customFormat="1" ht="15.75" customHeight="1">
      <c r="A182" s="483"/>
      <c r="B182" s="497"/>
      <c r="C182" s="497"/>
      <c r="D182" s="497"/>
      <c r="E182" s="497"/>
      <c r="F182" s="497"/>
      <c r="G182" s="497"/>
      <c r="H182" s="497"/>
      <c r="I182" s="497"/>
      <c r="J182" s="497"/>
      <c r="K182" s="497"/>
      <c r="L182" s="497"/>
      <c r="M182" s="497"/>
      <c r="N182" s="497"/>
      <c r="O182" s="497"/>
      <c r="P182" s="497"/>
      <c r="Q182" s="497"/>
      <c r="R182" s="497"/>
      <c r="S182" s="497"/>
      <c r="T182" s="497"/>
      <c r="U182" s="497"/>
      <c r="V182" s="497"/>
      <c r="W182" s="497"/>
      <c r="X182" s="497"/>
      <c r="Y182" s="497"/>
      <c r="Z182" s="497"/>
      <c r="AA182" s="497"/>
      <c r="AB182" s="497"/>
      <c r="AC182" s="497"/>
      <c r="AD182" s="497"/>
      <c r="AE182" s="497"/>
      <c r="AF182" s="497"/>
      <c r="AG182" s="497"/>
      <c r="AH182" s="497"/>
    </row>
    <row r="183" spans="1:34" s="562" customFormat="1" ht="15.75" customHeight="1">
      <c r="A183" s="483"/>
      <c r="B183" s="497"/>
      <c r="C183" s="497"/>
      <c r="D183" s="497"/>
      <c r="E183" s="497"/>
      <c r="F183" s="497"/>
      <c r="G183" s="497"/>
      <c r="H183" s="497"/>
      <c r="I183" s="497"/>
      <c r="J183" s="497"/>
      <c r="K183" s="497"/>
      <c r="L183" s="497"/>
      <c r="M183" s="497"/>
      <c r="N183" s="497"/>
      <c r="O183" s="497"/>
      <c r="P183" s="497"/>
      <c r="Q183" s="497"/>
      <c r="R183" s="497"/>
      <c r="S183" s="497"/>
      <c r="T183" s="497"/>
      <c r="U183" s="497"/>
      <c r="V183" s="497"/>
      <c r="W183" s="497"/>
      <c r="X183" s="497"/>
      <c r="Y183" s="497"/>
      <c r="Z183" s="497"/>
      <c r="AA183" s="497"/>
      <c r="AB183" s="497"/>
      <c r="AC183" s="497"/>
      <c r="AD183" s="497"/>
      <c r="AE183" s="497"/>
      <c r="AF183" s="497"/>
      <c r="AG183" s="497"/>
      <c r="AH183" s="497"/>
    </row>
    <row r="184" spans="1:34" s="562" customFormat="1" ht="15.75" customHeight="1">
      <c r="A184" s="483"/>
      <c r="B184" s="497"/>
      <c r="C184" s="497"/>
      <c r="D184" s="497"/>
      <c r="E184" s="497"/>
      <c r="F184" s="497"/>
      <c r="G184" s="497"/>
      <c r="H184" s="497"/>
      <c r="I184" s="497"/>
      <c r="J184" s="497"/>
      <c r="K184" s="497"/>
      <c r="L184" s="497"/>
      <c r="M184" s="497"/>
      <c r="N184" s="497"/>
      <c r="O184" s="497"/>
      <c r="P184" s="497"/>
      <c r="Q184" s="497"/>
      <c r="R184" s="497"/>
      <c r="S184" s="497"/>
      <c r="T184" s="497"/>
      <c r="U184" s="497"/>
      <c r="V184" s="497"/>
      <c r="W184" s="497"/>
      <c r="X184" s="497"/>
      <c r="Y184" s="497"/>
      <c r="Z184" s="497"/>
      <c r="AA184" s="497"/>
      <c r="AB184" s="497"/>
      <c r="AC184" s="497"/>
      <c r="AD184" s="497"/>
      <c r="AE184" s="497"/>
      <c r="AF184" s="497"/>
      <c r="AG184" s="497"/>
      <c r="AH184" s="497"/>
    </row>
    <row r="185" spans="1:34" s="562" customFormat="1" ht="15.75" customHeight="1">
      <c r="A185" s="483"/>
      <c r="B185" s="497"/>
      <c r="C185" s="497"/>
      <c r="D185" s="497"/>
      <c r="E185" s="497"/>
      <c r="F185" s="497"/>
      <c r="G185" s="497"/>
      <c r="H185" s="497"/>
      <c r="I185" s="497"/>
      <c r="J185" s="497"/>
      <c r="K185" s="497"/>
      <c r="L185" s="497"/>
      <c r="M185" s="497"/>
      <c r="N185" s="497"/>
      <c r="O185" s="497"/>
      <c r="P185" s="497"/>
      <c r="Q185" s="497"/>
      <c r="R185" s="497"/>
      <c r="S185" s="497"/>
      <c r="T185" s="497"/>
      <c r="U185" s="497"/>
      <c r="V185" s="497"/>
      <c r="W185" s="497"/>
      <c r="X185" s="497"/>
      <c r="Y185" s="497"/>
      <c r="Z185" s="497"/>
      <c r="AA185" s="497"/>
      <c r="AB185" s="497"/>
      <c r="AC185" s="497"/>
      <c r="AD185" s="497"/>
      <c r="AE185" s="497"/>
      <c r="AF185" s="497"/>
      <c r="AG185" s="497"/>
      <c r="AH185" s="497"/>
    </row>
    <row r="186" spans="1:34" s="562" customFormat="1" ht="15.75" customHeight="1">
      <c r="A186" s="483"/>
      <c r="B186" s="497"/>
      <c r="C186" s="497"/>
      <c r="D186" s="497"/>
      <c r="E186" s="497"/>
      <c r="F186" s="497"/>
      <c r="G186" s="497"/>
      <c r="H186" s="497"/>
      <c r="I186" s="497"/>
      <c r="J186" s="497"/>
      <c r="K186" s="497"/>
      <c r="L186" s="497"/>
      <c r="M186" s="497"/>
      <c r="N186" s="497"/>
      <c r="O186" s="497"/>
      <c r="P186" s="497"/>
      <c r="Q186" s="497"/>
      <c r="R186" s="497"/>
      <c r="S186" s="497"/>
      <c r="T186" s="497"/>
      <c r="U186" s="497"/>
      <c r="V186" s="497"/>
      <c r="W186" s="497"/>
      <c r="X186" s="497"/>
      <c r="Y186" s="497"/>
      <c r="Z186" s="497"/>
      <c r="AA186" s="497"/>
      <c r="AB186" s="497"/>
      <c r="AC186" s="497"/>
      <c r="AD186" s="497"/>
      <c r="AE186" s="497"/>
      <c r="AF186" s="497"/>
      <c r="AG186" s="497"/>
      <c r="AH186" s="497"/>
    </row>
    <row r="187" spans="1:34" s="562" customFormat="1" ht="15.75" customHeight="1">
      <c r="A187" s="483"/>
      <c r="B187" s="497"/>
      <c r="C187" s="497"/>
      <c r="D187" s="497"/>
      <c r="E187" s="497"/>
      <c r="F187" s="497"/>
      <c r="G187" s="497"/>
      <c r="H187" s="497"/>
      <c r="I187" s="497"/>
      <c r="J187" s="497"/>
      <c r="K187" s="497"/>
      <c r="L187" s="497"/>
      <c r="M187" s="497"/>
      <c r="N187" s="497"/>
      <c r="O187" s="497"/>
      <c r="P187" s="497"/>
      <c r="Q187" s="497"/>
      <c r="R187" s="497"/>
      <c r="S187" s="497"/>
      <c r="T187" s="497"/>
      <c r="U187" s="497"/>
      <c r="V187" s="497"/>
      <c r="W187" s="497"/>
      <c r="X187" s="497"/>
      <c r="Y187" s="497"/>
      <c r="Z187" s="497"/>
      <c r="AA187" s="497"/>
      <c r="AB187" s="497"/>
      <c r="AC187" s="497"/>
      <c r="AD187" s="497"/>
      <c r="AE187" s="497"/>
      <c r="AF187" s="497"/>
      <c r="AG187" s="497"/>
      <c r="AH187" s="497"/>
    </row>
    <row r="188" spans="1:34" s="562" customFormat="1" ht="15.75" customHeight="1">
      <c r="A188" s="483"/>
      <c r="B188" s="497"/>
      <c r="C188" s="497"/>
      <c r="D188" s="497"/>
      <c r="E188" s="497"/>
      <c r="F188" s="497"/>
      <c r="G188" s="497"/>
      <c r="H188" s="497"/>
      <c r="I188" s="497"/>
      <c r="J188" s="497"/>
      <c r="K188" s="497"/>
      <c r="L188" s="497"/>
      <c r="M188" s="497"/>
      <c r="N188" s="497"/>
      <c r="O188" s="497"/>
      <c r="P188" s="497"/>
      <c r="Q188" s="497"/>
      <c r="R188" s="497"/>
      <c r="S188" s="497"/>
      <c r="T188" s="497"/>
      <c r="U188" s="497"/>
      <c r="V188" s="497"/>
      <c r="W188" s="497"/>
      <c r="X188" s="497"/>
      <c r="Y188" s="497"/>
      <c r="Z188" s="497"/>
      <c r="AA188" s="497"/>
      <c r="AB188" s="497"/>
      <c r="AC188" s="497"/>
      <c r="AD188" s="497"/>
      <c r="AE188" s="497"/>
      <c r="AF188" s="497"/>
      <c r="AG188" s="497"/>
      <c r="AH188" s="497"/>
    </row>
    <row r="189" spans="1:34" s="562" customFormat="1" ht="15.75" customHeight="1">
      <c r="A189" s="483"/>
      <c r="B189" s="497"/>
      <c r="C189" s="497"/>
      <c r="D189" s="497"/>
      <c r="E189" s="497"/>
      <c r="F189" s="497"/>
      <c r="G189" s="497"/>
      <c r="H189" s="497"/>
      <c r="I189" s="497"/>
      <c r="J189" s="497"/>
      <c r="K189" s="497"/>
      <c r="L189" s="497"/>
      <c r="M189" s="497"/>
      <c r="N189" s="497"/>
      <c r="O189" s="497"/>
      <c r="P189" s="497"/>
      <c r="Q189" s="497"/>
      <c r="R189" s="497"/>
      <c r="S189" s="497"/>
      <c r="T189" s="497"/>
      <c r="U189" s="497"/>
      <c r="V189" s="497"/>
      <c r="W189" s="497"/>
      <c r="X189" s="497"/>
      <c r="Y189" s="497"/>
      <c r="Z189" s="497"/>
      <c r="AA189" s="497"/>
      <c r="AB189" s="497"/>
      <c r="AC189" s="497"/>
      <c r="AD189" s="497"/>
      <c r="AE189" s="497"/>
      <c r="AF189" s="497"/>
      <c r="AG189" s="497"/>
      <c r="AH189" s="497"/>
    </row>
    <row r="190" spans="1:34" s="562" customFormat="1" ht="15.75" customHeight="1">
      <c r="A190" s="483"/>
      <c r="B190" s="497"/>
      <c r="C190" s="497"/>
      <c r="D190" s="497"/>
      <c r="E190" s="497"/>
      <c r="F190" s="497"/>
      <c r="G190" s="497"/>
      <c r="H190" s="497"/>
      <c r="I190" s="497"/>
      <c r="J190" s="497"/>
      <c r="K190" s="497"/>
      <c r="L190" s="497"/>
      <c r="M190" s="497"/>
      <c r="N190" s="497"/>
      <c r="O190" s="497"/>
      <c r="P190" s="497"/>
      <c r="Q190" s="497"/>
      <c r="R190" s="497"/>
      <c r="S190" s="497"/>
      <c r="T190" s="497"/>
      <c r="U190" s="497"/>
      <c r="V190" s="497"/>
      <c r="W190" s="497"/>
      <c r="X190" s="497"/>
      <c r="Y190" s="497"/>
      <c r="Z190" s="497"/>
      <c r="AA190" s="497"/>
      <c r="AB190" s="497"/>
      <c r="AC190" s="497"/>
      <c r="AD190" s="497"/>
      <c r="AE190" s="497"/>
      <c r="AF190" s="497"/>
      <c r="AG190" s="497"/>
      <c r="AH190" s="497"/>
    </row>
    <row r="191" spans="1:34" s="562" customFormat="1" ht="15.75" customHeight="1">
      <c r="A191" s="483"/>
      <c r="B191" s="497"/>
      <c r="C191" s="497"/>
      <c r="D191" s="497"/>
      <c r="E191" s="497"/>
      <c r="F191" s="497"/>
      <c r="G191" s="497"/>
      <c r="H191" s="497"/>
      <c r="I191" s="497"/>
      <c r="J191" s="497"/>
      <c r="K191" s="497"/>
      <c r="L191" s="497"/>
      <c r="M191" s="497"/>
      <c r="N191" s="497"/>
      <c r="O191" s="497"/>
      <c r="P191" s="497"/>
      <c r="Q191" s="497"/>
      <c r="R191" s="497"/>
      <c r="S191" s="497"/>
      <c r="T191" s="497"/>
      <c r="U191" s="497"/>
      <c r="V191" s="497"/>
      <c r="W191" s="497"/>
      <c r="X191" s="497"/>
      <c r="Y191" s="497"/>
      <c r="Z191" s="497"/>
      <c r="AA191" s="497"/>
      <c r="AB191" s="497"/>
      <c r="AC191" s="497"/>
      <c r="AD191" s="497"/>
      <c r="AE191" s="497"/>
      <c r="AF191" s="497"/>
      <c r="AG191" s="497"/>
      <c r="AH191" s="497"/>
    </row>
    <row r="192" spans="1:34" s="562" customFormat="1" ht="15.75" customHeight="1">
      <c r="A192" s="483"/>
      <c r="B192" s="497"/>
      <c r="C192" s="497"/>
      <c r="D192" s="497"/>
      <c r="E192" s="497"/>
      <c r="F192" s="497"/>
      <c r="G192" s="497"/>
      <c r="H192" s="497"/>
      <c r="I192" s="497"/>
      <c r="J192" s="497"/>
      <c r="K192" s="497"/>
      <c r="L192" s="497"/>
      <c r="M192" s="497"/>
      <c r="N192" s="497"/>
      <c r="O192" s="497"/>
      <c r="P192" s="497"/>
      <c r="Q192" s="497"/>
      <c r="R192" s="497"/>
      <c r="S192" s="497"/>
      <c r="T192" s="497"/>
      <c r="U192" s="497"/>
      <c r="V192" s="497"/>
      <c r="W192" s="497"/>
      <c r="X192" s="497"/>
      <c r="Y192" s="497"/>
      <c r="Z192" s="497"/>
      <c r="AA192" s="497"/>
      <c r="AB192" s="497"/>
      <c r="AC192" s="497"/>
      <c r="AD192" s="497"/>
      <c r="AE192" s="497"/>
      <c r="AF192" s="497"/>
      <c r="AG192" s="497"/>
      <c r="AH192" s="497"/>
    </row>
    <row r="193" spans="1:34" s="562" customFormat="1" ht="15.75" customHeight="1">
      <c r="A193" s="483"/>
      <c r="B193" s="497"/>
      <c r="C193" s="497"/>
      <c r="D193" s="497"/>
      <c r="E193" s="497"/>
      <c r="F193" s="497"/>
      <c r="G193" s="497"/>
      <c r="H193" s="497"/>
      <c r="I193" s="497"/>
      <c r="J193" s="497"/>
      <c r="K193" s="497"/>
      <c r="L193" s="497"/>
      <c r="M193" s="497"/>
      <c r="N193" s="497"/>
      <c r="O193" s="497"/>
      <c r="P193" s="497"/>
      <c r="Q193" s="497"/>
      <c r="R193" s="497"/>
      <c r="S193" s="497"/>
      <c r="T193" s="497"/>
      <c r="U193" s="497"/>
      <c r="V193" s="497"/>
      <c r="W193" s="497"/>
      <c r="X193" s="497"/>
      <c r="Y193" s="497"/>
      <c r="Z193" s="497"/>
      <c r="AA193" s="497"/>
      <c r="AB193" s="497"/>
      <c r="AC193" s="497"/>
      <c r="AD193" s="497"/>
      <c r="AE193" s="497"/>
      <c r="AF193" s="497"/>
      <c r="AG193" s="497"/>
      <c r="AH193" s="497"/>
    </row>
    <row r="194" spans="1:34" s="562" customFormat="1" ht="15.75" customHeight="1">
      <c r="A194" s="483"/>
      <c r="B194" s="497"/>
      <c r="C194" s="497"/>
      <c r="D194" s="497"/>
      <c r="E194" s="497"/>
      <c r="F194" s="497"/>
      <c r="G194" s="497"/>
      <c r="H194" s="497"/>
      <c r="I194" s="497"/>
      <c r="J194" s="497"/>
      <c r="K194" s="497"/>
      <c r="L194" s="497"/>
      <c r="M194" s="497"/>
      <c r="N194" s="497"/>
      <c r="O194" s="497"/>
      <c r="P194" s="497"/>
      <c r="Q194" s="497"/>
      <c r="R194" s="497"/>
      <c r="S194" s="497"/>
      <c r="T194" s="497"/>
      <c r="U194" s="497"/>
      <c r="V194" s="497"/>
      <c r="W194" s="497"/>
      <c r="X194" s="497"/>
      <c r="Y194" s="497"/>
      <c r="Z194" s="497"/>
      <c r="AA194" s="497"/>
      <c r="AB194" s="497"/>
      <c r="AC194" s="497"/>
      <c r="AD194" s="497"/>
      <c r="AE194" s="497"/>
      <c r="AF194" s="497"/>
      <c r="AG194" s="497"/>
      <c r="AH194" s="497"/>
    </row>
    <row r="195" spans="1:34" s="562" customFormat="1" ht="15.75" customHeight="1">
      <c r="A195" s="483"/>
      <c r="B195" s="497"/>
      <c r="C195" s="497"/>
      <c r="D195" s="497"/>
      <c r="E195" s="497"/>
      <c r="F195" s="497"/>
      <c r="G195" s="497"/>
      <c r="H195" s="497"/>
      <c r="I195" s="497"/>
      <c r="J195" s="497"/>
      <c r="K195" s="497"/>
      <c r="L195" s="497"/>
      <c r="M195" s="497"/>
      <c r="N195" s="497"/>
      <c r="O195" s="497"/>
      <c r="P195" s="497"/>
      <c r="Q195" s="497"/>
      <c r="R195" s="497"/>
      <c r="S195" s="497"/>
      <c r="T195" s="497"/>
      <c r="U195" s="497"/>
      <c r="V195" s="497"/>
      <c r="W195" s="497"/>
      <c r="X195" s="497"/>
      <c r="Y195" s="497"/>
      <c r="Z195" s="497"/>
      <c r="AA195" s="497"/>
      <c r="AB195" s="497"/>
      <c r="AC195" s="497"/>
      <c r="AD195" s="497"/>
      <c r="AE195" s="497"/>
      <c r="AF195" s="497"/>
      <c r="AG195" s="497"/>
      <c r="AH195" s="497"/>
    </row>
    <row r="196" spans="1:34" s="562" customFormat="1" ht="15.75" customHeight="1">
      <c r="A196" s="483"/>
      <c r="B196" s="497"/>
      <c r="C196" s="497"/>
      <c r="D196" s="497"/>
      <c r="E196" s="497"/>
      <c r="F196" s="497"/>
      <c r="G196" s="497"/>
      <c r="H196" s="497"/>
      <c r="I196" s="497"/>
      <c r="J196" s="497"/>
      <c r="K196" s="497"/>
      <c r="L196" s="497"/>
      <c r="M196" s="497"/>
      <c r="N196" s="497"/>
      <c r="O196" s="497"/>
      <c r="P196" s="497"/>
      <c r="Q196" s="497"/>
      <c r="R196" s="497"/>
      <c r="S196" s="497"/>
      <c r="T196" s="497"/>
      <c r="U196" s="497"/>
      <c r="V196" s="497"/>
      <c r="W196" s="497"/>
      <c r="X196" s="497"/>
      <c r="Y196" s="497"/>
      <c r="Z196" s="497"/>
      <c r="AA196" s="497"/>
      <c r="AB196" s="497"/>
      <c r="AC196" s="497"/>
      <c r="AD196" s="497"/>
      <c r="AE196" s="497"/>
      <c r="AF196" s="497"/>
      <c r="AG196" s="497"/>
      <c r="AH196" s="497"/>
    </row>
    <row r="197" spans="1:34" s="562" customFormat="1" ht="15.75" customHeight="1">
      <c r="A197" s="483"/>
      <c r="B197" s="497"/>
      <c r="C197" s="497"/>
      <c r="D197" s="497"/>
      <c r="E197" s="497"/>
      <c r="F197" s="497"/>
      <c r="G197" s="497"/>
      <c r="H197" s="497"/>
      <c r="I197" s="497"/>
      <c r="J197" s="497"/>
      <c r="K197" s="497"/>
      <c r="L197" s="497"/>
      <c r="M197" s="497"/>
      <c r="N197" s="497"/>
      <c r="O197" s="497"/>
      <c r="P197" s="497"/>
      <c r="Q197" s="497"/>
      <c r="R197" s="497"/>
      <c r="S197" s="497"/>
      <c r="T197" s="497"/>
      <c r="U197" s="497"/>
      <c r="V197" s="497"/>
      <c r="W197" s="497"/>
      <c r="X197" s="497"/>
      <c r="Y197" s="497"/>
      <c r="Z197" s="497"/>
      <c r="AA197" s="497"/>
      <c r="AB197" s="497"/>
      <c r="AC197" s="497"/>
      <c r="AD197" s="497"/>
      <c r="AE197" s="497"/>
      <c r="AF197" s="497"/>
      <c r="AG197" s="497"/>
      <c r="AH197" s="497"/>
    </row>
    <row r="198" spans="1:34" s="562" customFormat="1" ht="15.75" customHeight="1">
      <c r="A198" s="483"/>
      <c r="B198" s="497"/>
      <c r="C198" s="497"/>
      <c r="D198" s="497"/>
      <c r="E198" s="497"/>
      <c r="F198" s="497"/>
      <c r="G198" s="497"/>
      <c r="H198" s="497"/>
      <c r="I198" s="497"/>
      <c r="J198" s="497"/>
      <c r="K198" s="497"/>
      <c r="L198" s="497"/>
      <c r="M198" s="497"/>
      <c r="N198" s="497"/>
      <c r="O198" s="497"/>
      <c r="P198" s="497"/>
      <c r="Q198" s="497"/>
      <c r="R198" s="497"/>
      <c r="S198" s="497"/>
      <c r="T198" s="497"/>
      <c r="U198" s="497"/>
      <c r="V198" s="497"/>
      <c r="W198" s="497"/>
      <c r="X198" s="497"/>
      <c r="Y198" s="497"/>
      <c r="Z198" s="497"/>
      <c r="AA198" s="497"/>
      <c r="AB198" s="497"/>
      <c r="AC198" s="497"/>
      <c r="AD198" s="497"/>
      <c r="AE198" s="497"/>
      <c r="AF198" s="497"/>
      <c r="AG198" s="497"/>
      <c r="AH198" s="497"/>
    </row>
    <row r="199" spans="1:34" s="562" customFormat="1" ht="15.75" customHeight="1">
      <c r="A199" s="483"/>
      <c r="B199" s="497"/>
      <c r="C199" s="497"/>
      <c r="D199" s="497"/>
      <c r="E199" s="497"/>
      <c r="F199" s="497"/>
      <c r="G199" s="497"/>
      <c r="H199" s="497"/>
      <c r="I199" s="497"/>
      <c r="J199" s="497"/>
      <c r="K199" s="497"/>
      <c r="L199" s="497"/>
      <c r="M199" s="497"/>
      <c r="N199" s="497"/>
      <c r="O199" s="497"/>
      <c r="P199" s="497"/>
      <c r="Q199" s="497"/>
      <c r="R199" s="497"/>
      <c r="S199" s="497"/>
      <c r="T199" s="497"/>
      <c r="U199" s="497"/>
      <c r="V199" s="497"/>
      <c r="W199" s="497"/>
      <c r="X199" s="497"/>
      <c r="Y199" s="497"/>
      <c r="Z199" s="497"/>
      <c r="AA199" s="497"/>
      <c r="AB199" s="497"/>
      <c r="AC199" s="497"/>
      <c r="AD199" s="497"/>
      <c r="AE199" s="497"/>
      <c r="AF199" s="497"/>
      <c r="AG199" s="497"/>
      <c r="AH199" s="497"/>
    </row>
    <row r="200" spans="1:34" s="562" customFormat="1" ht="15.75" customHeight="1">
      <c r="A200" s="483"/>
      <c r="B200" s="497"/>
      <c r="C200" s="497"/>
      <c r="D200" s="497"/>
      <c r="E200" s="497"/>
      <c r="F200" s="497"/>
      <c r="G200" s="497"/>
      <c r="H200" s="497"/>
      <c r="I200" s="497"/>
      <c r="J200" s="497"/>
      <c r="K200" s="497"/>
      <c r="L200" s="497"/>
      <c r="M200" s="497"/>
      <c r="N200" s="497"/>
      <c r="O200" s="497"/>
      <c r="P200" s="497"/>
      <c r="Q200" s="497"/>
      <c r="R200" s="497"/>
      <c r="S200" s="497"/>
      <c r="T200" s="497"/>
      <c r="U200" s="497"/>
      <c r="V200" s="497"/>
      <c r="W200" s="497"/>
      <c r="X200" s="497"/>
      <c r="Y200" s="497"/>
      <c r="Z200" s="497"/>
      <c r="AA200" s="497"/>
      <c r="AB200" s="497"/>
      <c r="AC200" s="497"/>
      <c r="AD200" s="497"/>
      <c r="AE200" s="497"/>
      <c r="AF200" s="497"/>
      <c r="AG200" s="497"/>
      <c r="AH200" s="497"/>
    </row>
    <row r="201" spans="1:34" s="562" customFormat="1" ht="15.75" customHeight="1">
      <c r="A201" s="483"/>
      <c r="B201" s="497"/>
      <c r="C201" s="497"/>
      <c r="D201" s="497"/>
      <c r="E201" s="497"/>
      <c r="F201" s="497"/>
      <c r="G201" s="497"/>
      <c r="H201" s="497"/>
      <c r="I201" s="497"/>
      <c r="J201" s="497"/>
      <c r="K201" s="497"/>
      <c r="L201" s="497"/>
      <c r="M201" s="497"/>
      <c r="N201" s="497"/>
      <c r="O201" s="497"/>
      <c r="P201" s="497"/>
      <c r="Q201" s="497"/>
      <c r="R201" s="497"/>
      <c r="S201" s="497"/>
      <c r="T201" s="497"/>
      <c r="U201" s="497"/>
      <c r="V201" s="497"/>
      <c r="W201" s="497"/>
      <c r="X201" s="497"/>
      <c r="Y201" s="497"/>
      <c r="Z201" s="497"/>
      <c r="AA201" s="497"/>
      <c r="AB201" s="497"/>
      <c r="AC201" s="497"/>
      <c r="AD201" s="497"/>
      <c r="AE201" s="497"/>
      <c r="AF201" s="497"/>
      <c r="AG201" s="497"/>
      <c r="AH201" s="497"/>
    </row>
    <row r="202" spans="1:34" s="562" customFormat="1" ht="15.75" customHeight="1">
      <c r="A202" s="483"/>
      <c r="B202" s="497"/>
      <c r="C202" s="497"/>
      <c r="D202" s="497"/>
      <c r="E202" s="497"/>
      <c r="F202" s="497"/>
      <c r="G202" s="497"/>
      <c r="H202" s="497"/>
      <c r="I202" s="497"/>
      <c r="J202" s="497"/>
      <c r="K202" s="497"/>
      <c r="L202" s="497"/>
      <c r="M202" s="497"/>
      <c r="N202" s="497"/>
      <c r="O202" s="497"/>
      <c r="P202" s="497"/>
      <c r="Q202" s="497"/>
      <c r="R202" s="497"/>
      <c r="S202" s="497"/>
      <c r="T202" s="497"/>
      <c r="U202" s="497"/>
      <c r="V202" s="497"/>
      <c r="W202" s="497"/>
      <c r="X202" s="497"/>
      <c r="Y202" s="497"/>
      <c r="Z202" s="497"/>
      <c r="AA202" s="497"/>
      <c r="AB202" s="497"/>
      <c r="AC202" s="497"/>
      <c r="AD202" s="497"/>
      <c r="AE202" s="497"/>
      <c r="AF202" s="497"/>
      <c r="AG202" s="497"/>
      <c r="AH202" s="497"/>
    </row>
    <row r="203" spans="1:34" s="562" customFormat="1" ht="15.75" customHeight="1">
      <c r="A203" s="483"/>
      <c r="B203" s="497"/>
      <c r="C203" s="497"/>
      <c r="D203" s="497"/>
      <c r="E203" s="497"/>
      <c r="F203" s="497"/>
      <c r="G203" s="497"/>
      <c r="H203" s="497"/>
      <c r="I203" s="497"/>
      <c r="J203" s="497"/>
      <c r="K203" s="497"/>
      <c r="L203" s="497"/>
      <c r="M203" s="497"/>
      <c r="N203" s="497"/>
      <c r="O203" s="497"/>
      <c r="P203" s="497"/>
      <c r="Q203" s="497"/>
      <c r="R203" s="497"/>
      <c r="S203" s="497"/>
      <c r="T203" s="497"/>
      <c r="U203" s="497"/>
      <c r="V203" s="497"/>
      <c r="W203" s="497"/>
      <c r="X203" s="497"/>
      <c r="Y203" s="497"/>
      <c r="Z203" s="497"/>
      <c r="AA203" s="497"/>
      <c r="AB203" s="497"/>
      <c r="AC203" s="497"/>
      <c r="AD203" s="497"/>
      <c r="AE203" s="497"/>
      <c r="AF203" s="497"/>
      <c r="AG203" s="497"/>
      <c r="AH203" s="497"/>
    </row>
    <row r="204" spans="1:34" s="562" customFormat="1" ht="15.75" customHeight="1">
      <c r="A204" s="483"/>
      <c r="B204" s="497"/>
      <c r="C204" s="497"/>
      <c r="D204" s="497"/>
      <c r="E204" s="497"/>
      <c r="F204" s="497"/>
      <c r="G204" s="497"/>
      <c r="H204" s="497"/>
      <c r="I204" s="497"/>
      <c r="J204" s="497"/>
      <c r="K204" s="497"/>
      <c r="L204" s="497"/>
      <c r="M204" s="497"/>
      <c r="N204" s="497"/>
      <c r="O204" s="497"/>
      <c r="P204" s="497"/>
      <c r="Q204" s="497"/>
      <c r="R204" s="497"/>
      <c r="S204" s="497"/>
      <c r="T204" s="497"/>
      <c r="U204" s="497"/>
      <c r="V204" s="497"/>
      <c r="W204" s="497"/>
      <c r="X204" s="497"/>
      <c r="Y204" s="497"/>
      <c r="Z204" s="497"/>
      <c r="AA204" s="497"/>
      <c r="AB204" s="497"/>
      <c r="AC204" s="497"/>
      <c r="AD204" s="497"/>
      <c r="AE204" s="497"/>
      <c r="AF204" s="497"/>
      <c r="AG204" s="497"/>
      <c r="AH204" s="497"/>
    </row>
    <row r="205" spans="1:34" s="562" customFormat="1" ht="15.75" customHeight="1">
      <c r="A205" s="483"/>
      <c r="B205" s="497"/>
      <c r="C205" s="497"/>
      <c r="D205" s="497"/>
      <c r="E205" s="497"/>
      <c r="F205" s="497"/>
      <c r="G205" s="497"/>
      <c r="H205" s="497"/>
      <c r="I205" s="497"/>
      <c r="J205" s="497"/>
      <c r="K205" s="497"/>
      <c r="L205" s="497"/>
      <c r="M205" s="497"/>
      <c r="N205" s="497"/>
      <c r="O205" s="497"/>
      <c r="P205" s="497"/>
      <c r="Q205" s="497"/>
      <c r="R205" s="497"/>
      <c r="S205" s="497"/>
      <c r="T205" s="497"/>
      <c r="U205" s="497"/>
      <c r="V205" s="497"/>
      <c r="W205" s="497"/>
      <c r="X205" s="497"/>
      <c r="Y205" s="497"/>
      <c r="Z205" s="497"/>
      <c r="AA205" s="497"/>
      <c r="AB205" s="497"/>
      <c r="AC205" s="497"/>
      <c r="AD205" s="497"/>
      <c r="AE205" s="497"/>
      <c r="AF205" s="497"/>
      <c r="AG205" s="497"/>
      <c r="AH205" s="497"/>
    </row>
    <row r="206" spans="1:34" s="562" customFormat="1" ht="15.75" customHeight="1">
      <c r="A206" s="483"/>
      <c r="B206" s="497"/>
      <c r="C206" s="497"/>
      <c r="D206" s="497"/>
      <c r="E206" s="497"/>
      <c r="F206" s="497"/>
      <c r="G206" s="497"/>
      <c r="H206" s="497"/>
      <c r="I206" s="497"/>
      <c r="J206" s="497"/>
      <c r="K206" s="497"/>
      <c r="L206" s="497"/>
      <c r="M206" s="497"/>
      <c r="N206" s="497"/>
      <c r="O206" s="497"/>
      <c r="P206" s="497"/>
      <c r="Q206" s="497"/>
      <c r="R206" s="497"/>
      <c r="S206" s="497"/>
      <c r="T206" s="497"/>
      <c r="U206" s="497"/>
      <c r="V206" s="497"/>
      <c r="W206" s="497"/>
      <c r="X206" s="497"/>
      <c r="Y206" s="497"/>
      <c r="Z206" s="497"/>
      <c r="AA206" s="497"/>
      <c r="AB206" s="497"/>
      <c r="AC206" s="497"/>
      <c r="AD206" s="497"/>
      <c r="AE206" s="497"/>
      <c r="AF206" s="497"/>
      <c r="AG206" s="497"/>
      <c r="AH206" s="497"/>
    </row>
    <row r="207" spans="1:34" s="562" customFormat="1" ht="15.75" customHeight="1">
      <c r="A207" s="483"/>
      <c r="B207" s="497"/>
      <c r="C207" s="497"/>
      <c r="D207" s="497"/>
      <c r="E207" s="497"/>
      <c r="F207" s="497"/>
      <c r="G207" s="497"/>
      <c r="H207" s="497"/>
      <c r="I207" s="497"/>
      <c r="J207" s="497"/>
      <c r="K207" s="497"/>
      <c r="L207" s="497"/>
      <c r="M207" s="497"/>
      <c r="N207" s="497"/>
      <c r="O207" s="497"/>
      <c r="P207" s="497"/>
      <c r="Q207" s="497"/>
      <c r="R207" s="497"/>
      <c r="S207" s="497"/>
      <c r="T207" s="497"/>
      <c r="U207" s="497"/>
      <c r="V207" s="497"/>
      <c r="W207" s="497"/>
      <c r="X207" s="497"/>
      <c r="Y207" s="497"/>
      <c r="Z207" s="497"/>
      <c r="AA207" s="497"/>
      <c r="AB207" s="497"/>
      <c r="AC207" s="497"/>
      <c r="AD207" s="497"/>
      <c r="AE207" s="497"/>
      <c r="AF207" s="497"/>
      <c r="AG207" s="497"/>
      <c r="AH207" s="497"/>
    </row>
    <row r="208" spans="1:34" s="562" customFormat="1" ht="15.75" customHeight="1">
      <c r="A208" s="483"/>
      <c r="B208" s="497"/>
      <c r="C208" s="497"/>
      <c r="D208" s="497"/>
      <c r="E208" s="497"/>
      <c r="F208" s="497"/>
      <c r="G208" s="497"/>
      <c r="H208" s="497"/>
      <c r="I208" s="497"/>
      <c r="J208" s="497"/>
      <c r="K208" s="497"/>
      <c r="L208" s="497"/>
      <c r="M208" s="497"/>
      <c r="N208" s="497"/>
      <c r="O208" s="497"/>
      <c r="P208" s="497"/>
      <c r="Q208" s="497"/>
      <c r="R208" s="497"/>
      <c r="S208" s="497"/>
      <c r="T208" s="497"/>
      <c r="U208" s="497"/>
      <c r="V208" s="497"/>
      <c r="W208" s="497"/>
      <c r="X208" s="497"/>
      <c r="Y208" s="497"/>
      <c r="Z208" s="497"/>
      <c r="AA208" s="497"/>
      <c r="AB208" s="497"/>
      <c r="AC208" s="497"/>
      <c r="AD208" s="497"/>
      <c r="AE208" s="497"/>
      <c r="AF208" s="497"/>
      <c r="AG208" s="497"/>
      <c r="AH208" s="497"/>
    </row>
    <row r="209" spans="1:34" s="562" customFormat="1" ht="15.75" customHeight="1">
      <c r="A209" s="483"/>
      <c r="B209" s="497"/>
      <c r="C209" s="497"/>
      <c r="D209" s="497"/>
      <c r="E209" s="497"/>
      <c r="F209" s="497"/>
      <c r="G209" s="497"/>
      <c r="H209" s="497"/>
      <c r="I209" s="497"/>
      <c r="J209" s="497"/>
      <c r="K209" s="497"/>
      <c r="L209" s="497"/>
      <c r="M209" s="497"/>
      <c r="N209" s="497"/>
      <c r="O209" s="497"/>
      <c r="P209" s="497"/>
      <c r="Q209" s="497"/>
      <c r="R209" s="497"/>
      <c r="S209" s="497"/>
      <c r="T209" s="497"/>
      <c r="U209" s="497"/>
      <c r="V209" s="497"/>
      <c r="W209" s="497"/>
      <c r="X209" s="497"/>
      <c r="Y209" s="497"/>
      <c r="Z209" s="497"/>
      <c r="AA209" s="497"/>
      <c r="AB209" s="497"/>
      <c r="AC209" s="497"/>
      <c r="AD209" s="497"/>
      <c r="AE209" s="497"/>
      <c r="AF209" s="497"/>
      <c r="AG209" s="497"/>
      <c r="AH209" s="497"/>
    </row>
    <row r="210" spans="1:34" s="562" customFormat="1" ht="15.75" customHeight="1">
      <c r="A210" s="483"/>
      <c r="B210" s="497"/>
      <c r="C210" s="497"/>
      <c r="D210" s="497"/>
      <c r="E210" s="497"/>
      <c r="F210" s="497"/>
      <c r="G210" s="497"/>
      <c r="H210" s="497"/>
      <c r="I210" s="497"/>
      <c r="J210" s="497"/>
      <c r="K210" s="497"/>
      <c r="L210" s="497"/>
      <c r="M210" s="497"/>
      <c r="N210" s="497"/>
      <c r="O210" s="497"/>
      <c r="P210" s="497"/>
      <c r="Q210" s="497"/>
      <c r="R210" s="497"/>
      <c r="S210" s="497"/>
      <c r="T210" s="497"/>
      <c r="U210" s="497"/>
      <c r="V210" s="497"/>
      <c r="W210" s="497"/>
      <c r="X210" s="497"/>
      <c r="Y210" s="497"/>
      <c r="Z210" s="497"/>
      <c r="AA210" s="497"/>
      <c r="AB210" s="497"/>
      <c r="AC210" s="497"/>
      <c r="AD210" s="497"/>
      <c r="AE210" s="497"/>
      <c r="AF210" s="497"/>
      <c r="AG210" s="497"/>
      <c r="AH210" s="497"/>
    </row>
    <row r="211" spans="1:34" s="562" customFormat="1" ht="15.75" customHeight="1">
      <c r="A211" s="483"/>
      <c r="B211" s="497"/>
      <c r="C211" s="497"/>
      <c r="D211" s="497"/>
      <c r="E211" s="497"/>
      <c r="F211" s="497"/>
      <c r="G211" s="497"/>
      <c r="H211" s="497"/>
      <c r="I211" s="497"/>
      <c r="J211" s="497"/>
      <c r="K211" s="497"/>
      <c r="L211" s="497"/>
      <c r="M211" s="497"/>
      <c r="N211" s="497"/>
      <c r="O211" s="497"/>
      <c r="P211" s="497"/>
      <c r="Q211" s="497"/>
      <c r="R211" s="497"/>
      <c r="S211" s="497"/>
      <c r="T211" s="497"/>
      <c r="U211" s="497"/>
      <c r="V211" s="497"/>
      <c r="W211" s="497"/>
      <c r="X211" s="497"/>
      <c r="Y211" s="497"/>
      <c r="Z211" s="497"/>
      <c r="AA211" s="497"/>
      <c r="AB211" s="497"/>
      <c r="AC211" s="497"/>
      <c r="AD211" s="497"/>
      <c r="AE211" s="497"/>
      <c r="AF211" s="497"/>
      <c r="AG211" s="497"/>
      <c r="AH211" s="497"/>
    </row>
    <row r="212" spans="1:34" s="562" customFormat="1" ht="15.75" customHeight="1">
      <c r="A212" s="483"/>
      <c r="B212" s="497"/>
      <c r="C212" s="497"/>
      <c r="D212" s="497"/>
      <c r="E212" s="497"/>
      <c r="F212" s="497"/>
      <c r="G212" s="497"/>
      <c r="H212" s="497"/>
      <c r="I212" s="497"/>
      <c r="J212" s="497"/>
      <c r="K212" s="497"/>
      <c r="L212" s="497"/>
      <c r="M212" s="497"/>
      <c r="N212" s="497"/>
      <c r="O212" s="497"/>
      <c r="P212" s="497"/>
      <c r="Q212" s="497"/>
      <c r="R212" s="497"/>
      <c r="S212" s="497"/>
      <c r="T212" s="497"/>
      <c r="U212" s="497"/>
      <c r="V212" s="497"/>
      <c r="W212" s="497"/>
      <c r="X212" s="497"/>
      <c r="Y212" s="497"/>
      <c r="Z212" s="497"/>
      <c r="AA212" s="497"/>
      <c r="AB212" s="497"/>
      <c r="AC212" s="497"/>
      <c r="AD212" s="497"/>
      <c r="AE212" s="497"/>
      <c r="AF212" s="497"/>
      <c r="AG212" s="497"/>
      <c r="AH212" s="497"/>
    </row>
    <row r="213" spans="1:34" s="562" customFormat="1" ht="15.75" customHeight="1">
      <c r="A213" s="483"/>
      <c r="B213" s="497"/>
      <c r="C213" s="497"/>
      <c r="D213" s="497"/>
      <c r="E213" s="497"/>
      <c r="F213" s="497"/>
      <c r="G213" s="497"/>
      <c r="H213" s="497"/>
      <c r="I213" s="497"/>
      <c r="J213" s="497"/>
      <c r="K213" s="497"/>
      <c r="L213" s="497"/>
      <c r="M213" s="497"/>
      <c r="N213" s="497"/>
      <c r="O213" s="497"/>
      <c r="P213" s="497"/>
      <c r="Q213" s="497"/>
      <c r="R213" s="497"/>
      <c r="S213" s="497"/>
      <c r="T213" s="497"/>
      <c r="U213" s="497"/>
      <c r="V213" s="497"/>
      <c r="W213" s="497"/>
      <c r="X213" s="497"/>
      <c r="Y213" s="497"/>
      <c r="Z213" s="497"/>
      <c r="AA213" s="497"/>
      <c r="AB213" s="497"/>
      <c r="AC213" s="497"/>
      <c r="AD213" s="497"/>
      <c r="AE213" s="497"/>
      <c r="AF213" s="497"/>
      <c r="AG213" s="497"/>
      <c r="AH213" s="497"/>
    </row>
    <row r="214" spans="1:34" s="562" customFormat="1" ht="15.75" customHeight="1">
      <c r="A214" s="483"/>
      <c r="B214" s="497"/>
      <c r="C214" s="497"/>
      <c r="D214" s="497"/>
      <c r="E214" s="497"/>
      <c r="F214" s="497"/>
      <c r="G214" s="497"/>
      <c r="H214" s="497"/>
      <c r="I214" s="497"/>
      <c r="J214" s="497"/>
      <c r="K214" s="497"/>
      <c r="L214" s="497"/>
      <c r="M214" s="497"/>
      <c r="N214" s="497"/>
      <c r="O214" s="497"/>
      <c r="P214" s="497"/>
      <c r="Q214" s="497"/>
      <c r="R214" s="497"/>
      <c r="S214" s="497"/>
      <c r="T214" s="497"/>
      <c r="U214" s="497"/>
      <c r="V214" s="497"/>
      <c r="W214" s="497"/>
      <c r="X214" s="497"/>
      <c r="Y214" s="497"/>
      <c r="Z214" s="497"/>
      <c r="AA214" s="497"/>
      <c r="AB214" s="497"/>
      <c r="AC214" s="497"/>
      <c r="AD214" s="497"/>
      <c r="AE214" s="497"/>
      <c r="AF214" s="497"/>
      <c r="AG214" s="497"/>
      <c r="AH214" s="497"/>
    </row>
    <row r="215" spans="1:34" s="562" customFormat="1" ht="15.75" customHeight="1">
      <c r="A215" s="483"/>
      <c r="B215" s="497"/>
      <c r="C215" s="497"/>
      <c r="D215" s="497"/>
      <c r="E215" s="497"/>
      <c r="F215" s="497"/>
      <c r="G215" s="497"/>
      <c r="H215" s="497"/>
      <c r="I215" s="497"/>
      <c r="J215" s="497"/>
      <c r="K215" s="497"/>
      <c r="L215" s="497"/>
      <c r="M215" s="497"/>
      <c r="N215" s="497"/>
      <c r="O215" s="497"/>
      <c r="P215" s="497"/>
      <c r="Q215" s="497"/>
      <c r="R215" s="497"/>
      <c r="S215" s="497"/>
      <c r="T215" s="497"/>
      <c r="U215" s="497"/>
      <c r="V215" s="497"/>
      <c r="W215" s="497"/>
      <c r="X215" s="497"/>
      <c r="Y215" s="497"/>
      <c r="Z215" s="497"/>
      <c r="AA215" s="497"/>
      <c r="AB215" s="497"/>
      <c r="AC215" s="497"/>
      <c r="AD215" s="497"/>
      <c r="AE215" s="497"/>
      <c r="AF215" s="497"/>
      <c r="AG215" s="497"/>
      <c r="AH215" s="497"/>
    </row>
    <row r="216" spans="1:34" s="562" customFormat="1" ht="15.75" customHeight="1">
      <c r="A216" s="483"/>
      <c r="B216" s="497"/>
      <c r="C216" s="497"/>
      <c r="D216" s="497"/>
      <c r="E216" s="497"/>
      <c r="F216" s="497"/>
      <c r="G216" s="497"/>
      <c r="H216" s="497"/>
      <c r="I216" s="497"/>
      <c r="J216" s="497"/>
      <c r="K216" s="497"/>
      <c r="L216" s="497"/>
      <c r="M216" s="497"/>
      <c r="N216" s="497"/>
      <c r="O216" s="497"/>
      <c r="P216" s="497"/>
      <c r="Q216" s="497"/>
      <c r="R216" s="497"/>
      <c r="S216" s="497"/>
      <c r="T216" s="497"/>
      <c r="U216" s="497"/>
      <c r="V216" s="497"/>
      <c r="W216" s="497"/>
      <c r="X216" s="497"/>
      <c r="Y216" s="497"/>
      <c r="Z216" s="497"/>
      <c r="AA216" s="497"/>
      <c r="AB216" s="497"/>
      <c r="AC216" s="497"/>
      <c r="AD216" s="497"/>
      <c r="AE216" s="497"/>
      <c r="AF216" s="497"/>
      <c r="AG216" s="497"/>
      <c r="AH216" s="497"/>
    </row>
    <row r="217" spans="1:34" s="562" customFormat="1" ht="15.75" customHeight="1">
      <c r="A217" s="483"/>
      <c r="B217" s="497"/>
      <c r="C217" s="497"/>
      <c r="D217" s="497"/>
      <c r="E217" s="497"/>
      <c r="F217" s="497"/>
      <c r="G217" s="497"/>
      <c r="H217" s="497"/>
      <c r="I217" s="497"/>
      <c r="J217" s="497"/>
      <c r="K217" s="497"/>
      <c r="L217" s="497"/>
      <c r="M217" s="497"/>
      <c r="N217" s="497"/>
      <c r="O217" s="497"/>
      <c r="P217" s="497"/>
      <c r="Q217" s="497"/>
      <c r="R217" s="497"/>
      <c r="S217" s="497"/>
      <c r="T217" s="497"/>
      <c r="U217" s="497"/>
      <c r="V217" s="497"/>
      <c r="W217" s="497"/>
      <c r="X217" s="497"/>
      <c r="Y217" s="497"/>
      <c r="Z217" s="497"/>
      <c r="AA217" s="497"/>
      <c r="AB217" s="497"/>
      <c r="AC217" s="497"/>
      <c r="AD217" s="497"/>
      <c r="AE217" s="497"/>
      <c r="AF217" s="497"/>
      <c r="AG217" s="497"/>
      <c r="AH217" s="497"/>
    </row>
    <row r="218" spans="1:34" s="562" customFormat="1" ht="15.75" customHeight="1">
      <c r="A218" s="483"/>
      <c r="B218" s="497"/>
      <c r="C218" s="497"/>
      <c r="D218" s="497"/>
      <c r="E218" s="497"/>
      <c r="F218" s="497"/>
      <c r="G218" s="497"/>
      <c r="H218" s="497"/>
      <c r="I218" s="497"/>
      <c r="J218" s="497"/>
      <c r="K218" s="497"/>
      <c r="L218" s="497"/>
      <c r="M218" s="497"/>
      <c r="N218" s="497"/>
      <c r="O218" s="497"/>
      <c r="P218" s="497"/>
      <c r="Q218" s="497"/>
      <c r="R218" s="497"/>
      <c r="S218" s="497"/>
      <c r="T218" s="497"/>
      <c r="U218" s="497"/>
      <c r="V218" s="497"/>
      <c r="W218" s="497"/>
      <c r="X218" s="497"/>
      <c r="Y218" s="497"/>
      <c r="Z218" s="497"/>
      <c r="AA218" s="497"/>
      <c r="AB218" s="497"/>
      <c r="AC218" s="497"/>
      <c r="AD218" s="497"/>
      <c r="AE218" s="497"/>
      <c r="AF218" s="497"/>
      <c r="AG218" s="497"/>
      <c r="AH218" s="497"/>
    </row>
    <row r="219" spans="1:34" s="562" customFormat="1" ht="15.75" customHeight="1">
      <c r="A219" s="483"/>
      <c r="B219" s="497"/>
      <c r="C219" s="497"/>
      <c r="D219" s="497"/>
      <c r="E219" s="497"/>
      <c r="F219" s="497"/>
      <c r="G219" s="497"/>
      <c r="H219" s="497"/>
      <c r="I219" s="497"/>
      <c r="J219" s="497"/>
      <c r="K219" s="497"/>
      <c r="L219" s="497"/>
      <c r="M219" s="497"/>
      <c r="N219" s="497"/>
      <c r="O219" s="497"/>
      <c r="P219" s="497"/>
      <c r="Q219" s="497"/>
      <c r="R219" s="497"/>
      <c r="S219" s="497"/>
      <c r="T219" s="497"/>
      <c r="U219" s="497"/>
      <c r="V219" s="497"/>
      <c r="W219" s="497"/>
      <c r="X219" s="497"/>
      <c r="Y219" s="497"/>
      <c r="Z219" s="497"/>
      <c r="AA219" s="497"/>
      <c r="AB219" s="497"/>
      <c r="AC219" s="497"/>
      <c r="AD219" s="497"/>
      <c r="AE219" s="497"/>
      <c r="AF219" s="497"/>
      <c r="AG219" s="497"/>
      <c r="AH219" s="497"/>
    </row>
    <row r="220" spans="1:34" s="562" customFormat="1" ht="15.75" customHeight="1">
      <c r="A220" s="483"/>
      <c r="B220" s="497"/>
      <c r="C220" s="497"/>
      <c r="D220" s="497"/>
      <c r="E220" s="497"/>
      <c r="F220" s="497"/>
      <c r="G220" s="497"/>
      <c r="H220" s="497"/>
      <c r="I220" s="497"/>
      <c r="J220" s="497"/>
      <c r="K220" s="497"/>
      <c r="L220" s="497"/>
      <c r="M220" s="497"/>
      <c r="N220" s="497"/>
      <c r="O220" s="497"/>
      <c r="P220" s="497"/>
      <c r="Q220" s="497"/>
      <c r="R220" s="497"/>
      <c r="S220" s="497"/>
      <c r="T220" s="497"/>
      <c r="U220" s="497"/>
      <c r="V220" s="497"/>
      <c r="W220" s="497"/>
      <c r="X220" s="497"/>
      <c r="Y220" s="497"/>
      <c r="Z220" s="497"/>
      <c r="AA220" s="497"/>
      <c r="AB220" s="497"/>
      <c r="AC220" s="497"/>
      <c r="AD220" s="497"/>
      <c r="AE220" s="497"/>
      <c r="AF220" s="497"/>
      <c r="AG220" s="497"/>
      <c r="AH220" s="497"/>
    </row>
    <row r="221" spans="1:34" s="562" customFormat="1" ht="15.75" customHeight="1">
      <c r="A221" s="483"/>
      <c r="B221" s="497"/>
      <c r="C221" s="497"/>
      <c r="D221" s="497"/>
      <c r="E221" s="497"/>
      <c r="F221" s="497"/>
      <c r="G221" s="497"/>
      <c r="H221" s="497"/>
      <c r="I221" s="497"/>
      <c r="J221" s="497"/>
      <c r="K221" s="497"/>
      <c r="L221" s="497"/>
      <c r="M221" s="497"/>
      <c r="N221" s="497"/>
      <c r="O221" s="497"/>
      <c r="P221" s="497"/>
      <c r="Q221" s="497"/>
      <c r="R221" s="497"/>
      <c r="S221" s="497"/>
      <c r="T221" s="497"/>
      <c r="U221" s="497"/>
      <c r="V221" s="497"/>
      <c r="W221" s="497"/>
      <c r="X221" s="497"/>
      <c r="Y221" s="497"/>
      <c r="Z221" s="497"/>
      <c r="AA221" s="497"/>
      <c r="AB221" s="497"/>
      <c r="AC221" s="497"/>
      <c r="AD221" s="497"/>
      <c r="AE221" s="497"/>
      <c r="AF221" s="497"/>
      <c r="AG221" s="497"/>
      <c r="AH221" s="497"/>
    </row>
    <row r="222" spans="1:34" s="562" customFormat="1" ht="15.75" customHeight="1">
      <c r="A222" s="483"/>
      <c r="B222" s="497"/>
      <c r="C222" s="497"/>
      <c r="D222" s="497"/>
      <c r="E222" s="497"/>
      <c r="F222" s="497"/>
      <c r="G222" s="497"/>
      <c r="H222" s="497"/>
      <c r="I222" s="497"/>
      <c r="J222" s="497"/>
      <c r="K222" s="497"/>
      <c r="L222" s="497"/>
      <c r="M222" s="497"/>
      <c r="N222" s="497"/>
      <c r="O222" s="497"/>
      <c r="P222" s="497"/>
      <c r="Q222" s="497"/>
      <c r="R222" s="497"/>
      <c r="S222" s="497"/>
      <c r="T222" s="497"/>
      <c r="U222" s="497"/>
      <c r="V222" s="497"/>
      <c r="W222" s="497"/>
      <c r="X222" s="497"/>
      <c r="Y222" s="497"/>
      <c r="Z222" s="497"/>
      <c r="AA222" s="497"/>
      <c r="AB222" s="497"/>
      <c r="AC222" s="497"/>
      <c r="AD222" s="497"/>
      <c r="AE222" s="497"/>
      <c r="AF222" s="497"/>
      <c r="AG222" s="497"/>
      <c r="AH222" s="497"/>
    </row>
    <row r="223" spans="1:34" s="562" customFormat="1" ht="15.75" customHeight="1">
      <c r="A223" s="483"/>
      <c r="B223" s="567"/>
      <c r="C223" s="567"/>
      <c r="D223" s="567"/>
      <c r="E223" s="567"/>
      <c r="F223" s="567"/>
      <c r="G223" s="567"/>
      <c r="H223" s="567"/>
      <c r="I223" s="567"/>
      <c r="J223" s="567"/>
      <c r="K223" s="567"/>
      <c r="L223" s="567"/>
      <c r="M223" s="567"/>
      <c r="N223" s="567"/>
      <c r="O223" s="567"/>
      <c r="P223" s="567"/>
      <c r="Q223" s="567"/>
      <c r="R223" s="567"/>
      <c r="S223" s="567"/>
      <c r="T223" s="567"/>
      <c r="U223" s="567"/>
      <c r="V223" s="567"/>
      <c r="W223" s="567"/>
      <c r="X223" s="567"/>
      <c r="Y223" s="567"/>
      <c r="Z223" s="567"/>
      <c r="AA223" s="567"/>
      <c r="AB223" s="567"/>
      <c r="AC223" s="567"/>
      <c r="AD223" s="567"/>
      <c r="AE223" s="567"/>
      <c r="AF223" s="567"/>
      <c r="AG223" s="567"/>
      <c r="AH223" s="567"/>
    </row>
    <row r="224" spans="1:34" s="562" customFormat="1" ht="15.75" customHeight="1">
      <c r="A224" s="483"/>
      <c r="B224" s="567"/>
      <c r="C224" s="567"/>
      <c r="D224" s="567"/>
      <c r="E224" s="567"/>
      <c r="F224" s="567"/>
      <c r="G224" s="567"/>
      <c r="H224" s="567"/>
      <c r="I224" s="567"/>
      <c r="J224" s="567"/>
      <c r="K224" s="567"/>
      <c r="L224" s="567"/>
      <c r="M224" s="567"/>
      <c r="N224" s="567"/>
      <c r="O224" s="567"/>
      <c r="P224" s="567"/>
      <c r="Q224" s="567"/>
      <c r="R224" s="567"/>
      <c r="S224" s="567"/>
      <c r="T224" s="567"/>
      <c r="U224" s="567"/>
      <c r="V224" s="567"/>
      <c r="W224" s="567"/>
      <c r="X224" s="567"/>
      <c r="Y224" s="567"/>
      <c r="Z224" s="567"/>
      <c r="AA224" s="567"/>
      <c r="AB224" s="567"/>
      <c r="AC224" s="567"/>
      <c r="AD224" s="567"/>
      <c r="AE224" s="567"/>
      <c r="AF224" s="567"/>
      <c r="AG224" s="567"/>
      <c r="AH224" s="567"/>
    </row>
    <row r="225" spans="1:34" s="562" customFormat="1" ht="15.75" customHeight="1">
      <c r="A225" s="483"/>
      <c r="B225" s="567"/>
      <c r="C225" s="567"/>
      <c r="D225" s="567"/>
      <c r="E225" s="567"/>
      <c r="F225" s="567"/>
      <c r="G225" s="567"/>
      <c r="H225" s="567"/>
      <c r="I225" s="567"/>
      <c r="J225" s="567"/>
      <c r="K225" s="567"/>
      <c r="L225" s="567"/>
      <c r="M225" s="567"/>
      <c r="N225" s="567"/>
      <c r="O225" s="567"/>
      <c r="P225" s="567"/>
      <c r="Q225" s="567"/>
      <c r="R225" s="567"/>
      <c r="S225" s="567"/>
      <c r="T225" s="567"/>
      <c r="U225" s="567"/>
      <c r="V225" s="567"/>
      <c r="W225" s="567"/>
      <c r="X225" s="567"/>
      <c r="Y225" s="567"/>
      <c r="Z225" s="567"/>
      <c r="AA225" s="567"/>
      <c r="AB225" s="567"/>
      <c r="AC225" s="567"/>
      <c r="AD225" s="567"/>
      <c r="AE225" s="567"/>
      <c r="AF225" s="567"/>
      <c r="AG225" s="567"/>
      <c r="AH225" s="567"/>
    </row>
    <row r="226" spans="1:34" s="562" customFormat="1" ht="15.75" customHeight="1">
      <c r="A226" s="483"/>
      <c r="B226" s="567"/>
      <c r="C226" s="567"/>
      <c r="D226" s="567"/>
      <c r="E226" s="567"/>
      <c r="F226" s="567"/>
      <c r="G226" s="567"/>
      <c r="H226" s="567"/>
      <c r="I226" s="567"/>
      <c r="J226" s="567"/>
      <c r="K226" s="567"/>
      <c r="L226" s="567"/>
      <c r="M226" s="567"/>
      <c r="N226" s="567"/>
      <c r="O226" s="567"/>
      <c r="P226" s="567"/>
      <c r="Q226" s="567"/>
      <c r="R226" s="567"/>
      <c r="S226" s="567"/>
      <c r="T226" s="567"/>
      <c r="U226" s="567"/>
      <c r="V226" s="567"/>
      <c r="W226" s="567"/>
      <c r="X226" s="567"/>
      <c r="Y226" s="567"/>
      <c r="Z226" s="567"/>
      <c r="AA226" s="567"/>
      <c r="AB226" s="567"/>
      <c r="AC226" s="567"/>
      <c r="AD226" s="567"/>
      <c r="AE226" s="567"/>
      <c r="AF226" s="567"/>
      <c r="AG226" s="567"/>
      <c r="AH226" s="567"/>
    </row>
    <row r="227" spans="1:34" s="562" customFormat="1" ht="15.75" customHeight="1">
      <c r="A227" s="483"/>
      <c r="B227" s="567"/>
      <c r="C227" s="567"/>
      <c r="D227" s="567"/>
      <c r="E227" s="567"/>
      <c r="F227" s="567"/>
      <c r="G227" s="567"/>
      <c r="H227" s="567"/>
      <c r="I227" s="567"/>
      <c r="J227" s="567"/>
      <c r="K227" s="567"/>
      <c r="L227" s="567"/>
      <c r="M227" s="567"/>
      <c r="N227" s="567"/>
      <c r="O227" s="567"/>
      <c r="P227" s="567"/>
      <c r="Q227" s="567"/>
      <c r="R227" s="567"/>
      <c r="S227" s="567"/>
      <c r="T227" s="567"/>
      <c r="U227" s="567"/>
      <c r="V227" s="567"/>
      <c r="W227" s="567"/>
      <c r="X227" s="567"/>
      <c r="Y227" s="567"/>
      <c r="Z227" s="567"/>
      <c r="AA227" s="567"/>
      <c r="AB227" s="567"/>
      <c r="AC227" s="567"/>
      <c r="AD227" s="567"/>
      <c r="AE227" s="567"/>
      <c r="AF227" s="567"/>
      <c r="AG227" s="567"/>
      <c r="AH227" s="567"/>
    </row>
    <row r="228" spans="1:34" s="562" customFormat="1" ht="15.75" customHeight="1">
      <c r="A228" s="483"/>
      <c r="B228" s="567"/>
      <c r="C228" s="567"/>
      <c r="D228" s="567"/>
      <c r="E228" s="567"/>
      <c r="F228" s="567"/>
      <c r="G228" s="567"/>
      <c r="H228" s="567"/>
      <c r="I228" s="567"/>
      <c r="J228" s="567"/>
      <c r="K228" s="567"/>
      <c r="L228" s="567"/>
      <c r="M228" s="567"/>
      <c r="N228" s="567"/>
      <c r="O228" s="567"/>
      <c r="P228" s="567"/>
      <c r="Q228" s="567"/>
      <c r="R228" s="567"/>
      <c r="S228" s="567"/>
      <c r="T228" s="567"/>
      <c r="U228" s="567"/>
      <c r="V228" s="567"/>
      <c r="W228" s="567"/>
      <c r="X228" s="567"/>
      <c r="Y228" s="567"/>
      <c r="Z228" s="567"/>
      <c r="AA228" s="567"/>
      <c r="AB228" s="567"/>
      <c r="AC228" s="567"/>
      <c r="AD228" s="567"/>
      <c r="AE228" s="567"/>
      <c r="AF228" s="567"/>
      <c r="AG228" s="567"/>
      <c r="AH228" s="567"/>
    </row>
    <row r="229" spans="1:34" s="562" customFormat="1" ht="15.75" customHeight="1">
      <c r="A229" s="483"/>
      <c r="B229" s="567"/>
      <c r="C229" s="567"/>
      <c r="D229" s="567"/>
      <c r="E229" s="567"/>
      <c r="F229" s="567"/>
      <c r="G229" s="567"/>
      <c r="H229" s="567"/>
      <c r="I229" s="567"/>
      <c r="J229" s="567"/>
      <c r="K229" s="567"/>
      <c r="L229" s="567"/>
      <c r="M229" s="567"/>
      <c r="N229" s="567"/>
      <c r="O229" s="567"/>
      <c r="P229" s="567"/>
      <c r="Q229" s="567"/>
      <c r="R229" s="567"/>
      <c r="S229" s="567"/>
      <c r="T229" s="567"/>
      <c r="U229" s="567"/>
      <c r="V229" s="567"/>
      <c r="W229" s="567"/>
      <c r="X229" s="567"/>
      <c r="Y229" s="567"/>
      <c r="Z229" s="567"/>
      <c r="AA229" s="567"/>
      <c r="AB229" s="567"/>
      <c r="AC229" s="567"/>
      <c r="AD229" s="567"/>
      <c r="AE229" s="567"/>
      <c r="AF229" s="567"/>
      <c r="AG229" s="567"/>
      <c r="AH229" s="567"/>
    </row>
    <row r="230" spans="1:34" s="562" customFormat="1" ht="15.75" customHeight="1">
      <c r="A230" s="483"/>
      <c r="B230" s="567"/>
      <c r="C230" s="567"/>
      <c r="D230" s="567"/>
      <c r="E230" s="567"/>
      <c r="F230" s="567"/>
      <c r="G230" s="567"/>
      <c r="H230" s="567"/>
      <c r="I230" s="567"/>
      <c r="J230" s="567"/>
      <c r="K230" s="567"/>
      <c r="L230" s="567"/>
      <c r="M230" s="567"/>
      <c r="N230" s="567"/>
      <c r="O230" s="567"/>
      <c r="P230" s="567"/>
      <c r="Q230" s="567"/>
      <c r="R230" s="567"/>
      <c r="S230" s="567"/>
      <c r="T230" s="567"/>
      <c r="U230" s="567"/>
      <c r="V230" s="567"/>
      <c r="W230" s="567"/>
      <c r="X230" s="567"/>
      <c r="Y230" s="567"/>
      <c r="Z230" s="567"/>
      <c r="AA230" s="567"/>
      <c r="AB230" s="567"/>
      <c r="AC230" s="567"/>
      <c r="AD230" s="567"/>
      <c r="AE230" s="567"/>
      <c r="AF230" s="567"/>
      <c r="AG230" s="567"/>
      <c r="AH230" s="567"/>
    </row>
    <row r="231" spans="1:248" s="562" customFormat="1" ht="15.75" customHeight="1">
      <c r="A231" s="483"/>
      <c r="B231" s="567"/>
      <c r="C231" s="567"/>
      <c r="D231" s="567"/>
      <c r="E231" s="567"/>
      <c r="F231" s="567"/>
      <c r="G231" s="567"/>
      <c r="H231" s="567"/>
      <c r="I231" s="567"/>
      <c r="J231" s="567"/>
      <c r="K231" s="567"/>
      <c r="L231" s="567"/>
      <c r="M231" s="567"/>
      <c r="N231" s="567"/>
      <c r="O231" s="567"/>
      <c r="P231" s="567"/>
      <c r="Q231" s="567"/>
      <c r="R231" s="567"/>
      <c r="S231" s="567"/>
      <c r="T231" s="567"/>
      <c r="U231" s="567"/>
      <c r="V231" s="567"/>
      <c r="W231" s="567"/>
      <c r="X231" s="567"/>
      <c r="Y231" s="567"/>
      <c r="Z231" s="567"/>
      <c r="AA231" s="567"/>
      <c r="AB231" s="567"/>
      <c r="AC231" s="567"/>
      <c r="AD231" s="567"/>
      <c r="AE231" s="567"/>
      <c r="AF231" s="567"/>
      <c r="AG231" s="567"/>
      <c r="AH231" s="567"/>
      <c r="AI231" s="563"/>
      <c r="AJ231" s="563"/>
      <c r="AK231" s="563"/>
      <c r="AL231" s="563"/>
      <c r="AM231" s="563"/>
      <c r="AN231" s="563"/>
      <c r="AO231" s="563"/>
      <c r="AP231" s="563"/>
      <c r="AQ231" s="563"/>
      <c r="AR231" s="563"/>
      <c r="AS231" s="563"/>
      <c r="AT231" s="563"/>
      <c r="AU231" s="563"/>
      <c r="AV231" s="563"/>
      <c r="AW231" s="563"/>
      <c r="AX231" s="563"/>
      <c r="AY231" s="563"/>
      <c r="AZ231" s="563"/>
      <c r="BA231" s="563"/>
      <c r="BB231" s="563"/>
      <c r="BC231" s="563"/>
      <c r="BD231" s="563"/>
      <c r="BE231" s="563"/>
      <c r="BF231" s="563"/>
      <c r="BG231" s="563"/>
      <c r="BH231" s="563"/>
      <c r="BI231" s="563"/>
      <c r="BJ231" s="563"/>
      <c r="BK231" s="563"/>
      <c r="BL231" s="563"/>
      <c r="BM231" s="563"/>
      <c r="BN231" s="563"/>
      <c r="BO231" s="563"/>
      <c r="BP231" s="563"/>
      <c r="BQ231" s="563"/>
      <c r="BR231" s="563"/>
      <c r="BS231" s="563"/>
      <c r="BT231" s="563"/>
      <c r="BU231" s="563"/>
      <c r="BV231" s="563"/>
      <c r="BW231" s="563"/>
      <c r="BX231" s="563"/>
      <c r="BY231" s="563"/>
      <c r="BZ231" s="563"/>
      <c r="CA231" s="563"/>
      <c r="CB231" s="563"/>
      <c r="CC231" s="563"/>
      <c r="CD231" s="563"/>
      <c r="CE231" s="563"/>
      <c r="CF231" s="563"/>
      <c r="CG231" s="563"/>
      <c r="CH231" s="563"/>
      <c r="CI231" s="563"/>
      <c r="CJ231" s="563"/>
      <c r="CK231" s="563"/>
      <c r="CL231" s="563"/>
      <c r="CM231" s="563"/>
      <c r="CN231" s="563"/>
      <c r="CO231" s="563"/>
      <c r="CP231" s="563"/>
      <c r="CQ231" s="563"/>
      <c r="CR231" s="563"/>
      <c r="CS231" s="563"/>
      <c r="CT231" s="563"/>
      <c r="CU231" s="563"/>
      <c r="CV231" s="563"/>
      <c r="CW231" s="563"/>
      <c r="CX231" s="563"/>
      <c r="CY231" s="563"/>
      <c r="CZ231" s="563"/>
      <c r="DA231" s="563"/>
      <c r="DB231" s="563"/>
      <c r="DC231" s="563"/>
      <c r="DD231" s="563"/>
      <c r="DE231" s="563"/>
      <c r="DF231" s="563"/>
      <c r="DG231" s="563"/>
      <c r="DH231" s="563"/>
      <c r="DI231" s="563"/>
      <c r="DJ231" s="563"/>
      <c r="DK231" s="563"/>
      <c r="DL231" s="563"/>
      <c r="DM231" s="563"/>
      <c r="DN231" s="563"/>
      <c r="DO231" s="563"/>
      <c r="DP231" s="563"/>
      <c r="DQ231" s="563"/>
      <c r="DR231" s="563"/>
      <c r="DS231" s="563"/>
      <c r="DT231" s="563"/>
      <c r="DU231" s="563"/>
      <c r="DV231" s="563"/>
      <c r="DW231" s="563"/>
      <c r="DX231" s="563"/>
      <c r="DY231" s="563"/>
      <c r="DZ231" s="563"/>
      <c r="EA231" s="563"/>
      <c r="EB231" s="563"/>
      <c r="EC231" s="563"/>
      <c r="ED231" s="563"/>
      <c r="EE231" s="563"/>
      <c r="EF231" s="563"/>
      <c r="EG231" s="563"/>
      <c r="EH231" s="563"/>
      <c r="EI231" s="563"/>
      <c r="EJ231" s="563"/>
      <c r="EK231" s="563"/>
      <c r="EL231" s="563"/>
      <c r="EM231" s="563"/>
      <c r="EN231" s="563"/>
      <c r="EO231" s="563"/>
      <c r="EP231" s="563"/>
      <c r="EQ231" s="563"/>
      <c r="ER231" s="563"/>
      <c r="ES231" s="563"/>
      <c r="ET231" s="563"/>
      <c r="EU231" s="563"/>
      <c r="EV231" s="563"/>
      <c r="EW231" s="563"/>
      <c r="EX231" s="563"/>
      <c r="EY231" s="563"/>
      <c r="EZ231" s="563"/>
      <c r="FA231" s="563"/>
      <c r="FB231" s="563"/>
      <c r="FC231" s="563"/>
      <c r="FD231" s="563"/>
      <c r="FE231" s="563"/>
      <c r="FF231" s="563"/>
      <c r="FG231" s="563"/>
      <c r="FH231" s="563"/>
      <c r="FI231" s="563"/>
      <c r="FJ231" s="563"/>
      <c r="FK231" s="563"/>
      <c r="FL231" s="563"/>
      <c r="FM231" s="563"/>
      <c r="FN231" s="563"/>
      <c r="FO231" s="563"/>
      <c r="FP231" s="563"/>
      <c r="FQ231" s="563"/>
      <c r="FR231" s="563"/>
      <c r="FS231" s="563"/>
      <c r="FT231" s="563"/>
      <c r="FU231" s="563"/>
      <c r="FV231" s="563"/>
      <c r="FW231" s="563"/>
      <c r="FX231" s="563"/>
      <c r="FY231" s="563"/>
      <c r="FZ231" s="563"/>
      <c r="GA231" s="563"/>
      <c r="GB231" s="563"/>
      <c r="GC231" s="563"/>
      <c r="GD231" s="563"/>
      <c r="GE231" s="563"/>
      <c r="GF231" s="563"/>
      <c r="GG231" s="563"/>
      <c r="GH231" s="563"/>
      <c r="GI231" s="563"/>
      <c r="GJ231" s="563"/>
      <c r="GK231" s="563"/>
      <c r="GL231" s="563"/>
      <c r="GM231" s="563"/>
      <c r="GN231" s="563"/>
      <c r="GO231" s="563"/>
      <c r="GP231" s="563"/>
      <c r="GQ231" s="563"/>
      <c r="GR231" s="563"/>
      <c r="GS231" s="563"/>
      <c r="GT231" s="563"/>
      <c r="GU231" s="563"/>
      <c r="GV231" s="563"/>
      <c r="GW231" s="563"/>
      <c r="GX231" s="563"/>
      <c r="GY231" s="563"/>
      <c r="GZ231" s="563"/>
      <c r="HA231" s="563"/>
      <c r="HB231" s="563"/>
      <c r="HC231" s="563"/>
      <c r="HD231" s="563"/>
      <c r="HE231" s="563"/>
      <c r="HF231" s="563"/>
      <c r="HG231" s="563"/>
      <c r="HH231" s="563"/>
      <c r="HI231" s="563"/>
      <c r="HJ231" s="563"/>
      <c r="HK231" s="563"/>
      <c r="HL231" s="563"/>
      <c r="HM231" s="563"/>
      <c r="HN231" s="563"/>
      <c r="HO231" s="563"/>
      <c r="HP231" s="563"/>
      <c r="HQ231" s="563"/>
      <c r="HR231" s="563"/>
      <c r="HS231" s="563"/>
      <c r="HT231" s="563"/>
      <c r="HU231" s="563"/>
      <c r="HV231" s="563"/>
      <c r="HW231" s="563"/>
      <c r="HX231" s="563"/>
      <c r="HY231" s="563"/>
      <c r="HZ231" s="563"/>
      <c r="IA231" s="563"/>
      <c r="IB231" s="563"/>
      <c r="IC231" s="563"/>
      <c r="ID231" s="563"/>
      <c r="IE231" s="563"/>
      <c r="IF231" s="563"/>
      <c r="IG231" s="563"/>
      <c r="IH231" s="563"/>
      <c r="II231" s="563"/>
      <c r="IJ231" s="563"/>
      <c r="IK231" s="563"/>
      <c r="IL231" s="563"/>
      <c r="IM231" s="563"/>
      <c r="IN231" s="563"/>
    </row>
    <row r="232" spans="1:34" ht="15.75" customHeight="1">
      <c r="A232" s="500"/>
      <c r="B232" s="566"/>
      <c r="C232" s="567"/>
      <c r="D232" s="567"/>
      <c r="E232" s="566"/>
      <c r="F232" s="566"/>
      <c r="G232" s="566"/>
      <c r="H232" s="566"/>
      <c r="I232" s="566"/>
      <c r="J232" s="566"/>
      <c r="K232" s="566"/>
      <c r="L232" s="566"/>
      <c r="M232" s="566"/>
      <c r="N232" s="566"/>
      <c r="O232" s="566"/>
      <c r="P232" s="566"/>
      <c r="Q232" s="566"/>
      <c r="R232" s="566"/>
      <c r="S232" s="566"/>
      <c r="T232" s="566"/>
      <c r="U232" s="566"/>
      <c r="V232" s="566"/>
      <c r="W232" s="566"/>
      <c r="X232" s="566"/>
      <c r="Y232" s="566"/>
      <c r="Z232" s="566"/>
      <c r="AA232" s="566"/>
      <c r="AB232" s="566"/>
      <c r="AC232" s="566"/>
      <c r="AD232" s="566"/>
      <c r="AE232" s="566"/>
      <c r="AF232" s="566"/>
      <c r="AG232" s="566"/>
      <c r="AH232" s="566"/>
    </row>
    <row r="233" spans="1:34" ht="15.75" customHeight="1">
      <c r="A233" s="500"/>
      <c r="B233" s="566"/>
      <c r="C233" s="567"/>
      <c r="D233" s="567"/>
      <c r="E233" s="566"/>
      <c r="F233" s="566"/>
      <c r="G233" s="566"/>
      <c r="H233" s="566"/>
      <c r="I233" s="566"/>
      <c r="J233" s="566"/>
      <c r="K233" s="566"/>
      <c r="L233" s="566"/>
      <c r="M233" s="566"/>
      <c r="N233" s="566"/>
      <c r="O233" s="566"/>
      <c r="P233" s="566"/>
      <c r="Q233" s="566"/>
      <c r="R233" s="566"/>
      <c r="S233" s="566"/>
      <c r="T233" s="566"/>
      <c r="U233" s="566"/>
      <c r="V233" s="566"/>
      <c r="W233" s="566"/>
      <c r="X233" s="566"/>
      <c r="Y233" s="566"/>
      <c r="Z233" s="566"/>
      <c r="AA233" s="566"/>
      <c r="AB233" s="566"/>
      <c r="AC233" s="566"/>
      <c r="AD233" s="566"/>
      <c r="AE233" s="566"/>
      <c r="AF233" s="566"/>
      <c r="AG233" s="566"/>
      <c r="AH233" s="566"/>
    </row>
    <row r="234" spans="1:34" ht="15.75" customHeight="1">
      <c r="A234" s="500"/>
      <c r="B234" s="566"/>
      <c r="C234" s="567"/>
      <c r="D234" s="567"/>
      <c r="E234" s="566"/>
      <c r="F234" s="566"/>
      <c r="G234" s="566"/>
      <c r="H234" s="566"/>
      <c r="I234" s="566"/>
      <c r="J234" s="566"/>
      <c r="K234" s="566"/>
      <c r="L234" s="566"/>
      <c r="M234" s="566"/>
      <c r="N234" s="566"/>
      <c r="O234" s="566"/>
      <c r="P234" s="566"/>
      <c r="Q234" s="566"/>
      <c r="R234" s="566"/>
      <c r="S234" s="566"/>
      <c r="T234" s="566"/>
      <c r="U234" s="566"/>
      <c r="V234" s="566"/>
      <c r="W234" s="566"/>
      <c r="X234" s="566"/>
      <c r="Y234" s="566"/>
      <c r="Z234" s="566"/>
      <c r="AA234" s="566"/>
      <c r="AB234" s="566"/>
      <c r="AC234" s="566"/>
      <c r="AD234" s="566"/>
      <c r="AE234" s="566"/>
      <c r="AF234" s="566"/>
      <c r="AG234" s="566"/>
      <c r="AH234" s="566"/>
    </row>
    <row r="235" spans="1:34" ht="15.75" customHeight="1">
      <c r="A235" s="500"/>
      <c r="B235" s="566"/>
      <c r="C235" s="567"/>
      <c r="D235" s="567"/>
      <c r="E235" s="566"/>
      <c r="F235" s="566"/>
      <c r="G235" s="566"/>
      <c r="H235" s="566"/>
      <c r="I235" s="566"/>
      <c r="J235" s="566"/>
      <c r="K235" s="566"/>
      <c r="L235" s="566"/>
      <c r="M235" s="566"/>
      <c r="N235" s="566"/>
      <c r="O235" s="566"/>
      <c r="P235" s="566"/>
      <c r="Q235" s="566"/>
      <c r="R235" s="566"/>
      <c r="S235" s="566"/>
      <c r="T235" s="566"/>
      <c r="U235" s="566"/>
      <c r="V235" s="566"/>
      <c r="W235" s="566"/>
      <c r="X235" s="566"/>
      <c r="Y235" s="566"/>
      <c r="Z235" s="566"/>
      <c r="AA235" s="566"/>
      <c r="AB235" s="566"/>
      <c r="AC235" s="566"/>
      <c r="AD235" s="566"/>
      <c r="AE235" s="566"/>
      <c r="AF235" s="566"/>
      <c r="AG235" s="566"/>
      <c r="AH235" s="566"/>
    </row>
    <row r="236" spans="1:34" ht="15.75" customHeight="1">
      <c r="A236" s="500"/>
      <c r="B236" s="566"/>
      <c r="C236" s="567"/>
      <c r="D236" s="567"/>
      <c r="E236" s="566"/>
      <c r="F236" s="566"/>
      <c r="G236" s="566"/>
      <c r="H236" s="566"/>
      <c r="I236" s="566"/>
      <c r="J236" s="566"/>
      <c r="K236" s="566"/>
      <c r="L236" s="566"/>
      <c r="M236" s="566"/>
      <c r="N236" s="566"/>
      <c r="O236" s="566"/>
      <c r="P236" s="566"/>
      <c r="Q236" s="566"/>
      <c r="R236" s="566"/>
      <c r="S236" s="566"/>
      <c r="T236" s="566"/>
      <c r="U236" s="566"/>
      <c r="V236" s="566"/>
      <c r="W236" s="566"/>
      <c r="X236" s="566"/>
      <c r="Y236" s="566"/>
      <c r="Z236" s="566"/>
      <c r="AA236" s="566"/>
      <c r="AB236" s="566"/>
      <c r="AC236" s="566"/>
      <c r="AD236" s="566"/>
      <c r="AE236" s="566"/>
      <c r="AF236" s="566"/>
      <c r="AG236" s="566"/>
      <c r="AH236" s="566"/>
    </row>
    <row r="237" spans="1:34" ht="15.75" customHeight="1">
      <c r="A237" s="500"/>
      <c r="B237" s="566"/>
      <c r="C237" s="567"/>
      <c r="D237" s="567"/>
      <c r="E237" s="566"/>
      <c r="F237" s="566"/>
      <c r="G237" s="566"/>
      <c r="H237" s="566"/>
      <c r="I237" s="566"/>
      <c r="J237" s="566"/>
      <c r="K237" s="566"/>
      <c r="L237" s="566"/>
      <c r="M237" s="566"/>
      <c r="N237" s="566"/>
      <c r="O237" s="566"/>
      <c r="P237" s="566"/>
      <c r="Q237" s="566"/>
      <c r="R237" s="566"/>
      <c r="S237" s="566"/>
      <c r="T237" s="566"/>
      <c r="U237" s="566"/>
      <c r="V237" s="566"/>
      <c r="W237" s="566"/>
      <c r="X237" s="566"/>
      <c r="Y237" s="566"/>
      <c r="Z237" s="566"/>
      <c r="AA237" s="566"/>
      <c r="AB237" s="566"/>
      <c r="AC237" s="566"/>
      <c r="AD237" s="566"/>
      <c r="AE237" s="566"/>
      <c r="AF237" s="566"/>
      <c r="AG237" s="566"/>
      <c r="AH237" s="566"/>
    </row>
    <row r="238" spans="1:34" ht="15.75" customHeight="1">
      <c r="A238" s="500"/>
      <c r="B238" s="566"/>
      <c r="C238" s="567"/>
      <c r="D238" s="567"/>
      <c r="E238" s="566"/>
      <c r="F238" s="566"/>
      <c r="G238" s="566"/>
      <c r="H238" s="566"/>
      <c r="I238" s="566"/>
      <c r="J238" s="566"/>
      <c r="K238" s="566"/>
      <c r="L238" s="566"/>
      <c r="M238" s="566"/>
      <c r="N238" s="566"/>
      <c r="O238" s="566"/>
      <c r="P238" s="566"/>
      <c r="Q238" s="566"/>
      <c r="R238" s="566"/>
      <c r="S238" s="566"/>
      <c r="T238" s="566"/>
      <c r="U238" s="566"/>
      <c r="V238" s="566"/>
      <c r="W238" s="566"/>
      <c r="X238" s="566"/>
      <c r="Y238" s="566"/>
      <c r="Z238" s="566"/>
      <c r="AA238" s="566"/>
      <c r="AB238" s="566"/>
      <c r="AC238" s="566"/>
      <c r="AD238" s="566"/>
      <c r="AE238" s="566"/>
      <c r="AF238" s="566"/>
      <c r="AG238" s="566"/>
      <c r="AH238" s="566"/>
    </row>
    <row r="239" spans="1:34" ht="15.75" customHeight="1">
      <c r="A239" s="500"/>
      <c r="B239" s="566"/>
      <c r="C239" s="567"/>
      <c r="D239" s="567"/>
      <c r="E239" s="566"/>
      <c r="F239" s="566"/>
      <c r="G239" s="566"/>
      <c r="H239" s="566"/>
      <c r="I239" s="566"/>
      <c r="J239" s="566"/>
      <c r="K239" s="566"/>
      <c r="L239" s="566"/>
      <c r="M239" s="566"/>
      <c r="N239" s="566"/>
      <c r="O239" s="566"/>
      <c r="P239" s="566"/>
      <c r="Q239" s="566"/>
      <c r="R239" s="566"/>
      <c r="S239" s="566"/>
      <c r="T239" s="566"/>
      <c r="U239" s="566"/>
      <c r="V239" s="566"/>
      <c r="W239" s="566"/>
      <c r="X239" s="566"/>
      <c r="Y239" s="566"/>
      <c r="Z239" s="566"/>
      <c r="AA239" s="566"/>
      <c r="AB239" s="566"/>
      <c r="AC239" s="566"/>
      <c r="AD239" s="566"/>
      <c r="AE239" s="566"/>
      <c r="AF239" s="566"/>
      <c r="AG239" s="566"/>
      <c r="AH239" s="566"/>
    </row>
    <row r="240" spans="1:34" ht="15.75" customHeight="1">
      <c r="A240" s="500"/>
      <c r="B240" s="566"/>
      <c r="C240" s="567"/>
      <c r="D240" s="567"/>
      <c r="E240" s="566"/>
      <c r="F240" s="566"/>
      <c r="G240" s="566"/>
      <c r="H240" s="566"/>
      <c r="I240" s="566"/>
      <c r="J240" s="566"/>
      <c r="K240" s="566"/>
      <c r="L240" s="566"/>
      <c r="M240" s="566"/>
      <c r="N240" s="566"/>
      <c r="O240" s="566"/>
      <c r="P240" s="566"/>
      <c r="Q240" s="566"/>
      <c r="R240" s="566"/>
      <c r="S240" s="566"/>
      <c r="T240" s="566"/>
      <c r="U240" s="566"/>
      <c r="V240" s="566"/>
      <c r="W240" s="566"/>
      <c r="X240" s="566"/>
      <c r="Y240" s="566"/>
      <c r="Z240" s="566"/>
      <c r="AA240" s="566"/>
      <c r="AB240" s="566"/>
      <c r="AC240" s="566"/>
      <c r="AD240" s="566"/>
      <c r="AE240" s="566"/>
      <c r="AF240" s="566"/>
      <c r="AG240" s="566"/>
      <c r="AH240" s="566"/>
    </row>
    <row r="241" spans="1:34" ht="15.75" customHeight="1">
      <c r="A241" s="500"/>
      <c r="B241" s="566"/>
      <c r="C241" s="567"/>
      <c r="D241" s="567"/>
      <c r="E241" s="566"/>
      <c r="F241" s="566"/>
      <c r="G241" s="566"/>
      <c r="H241" s="566"/>
      <c r="I241" s="566"/>
      <c r="J241" s="566"/>
      <c r="K241" s="566"/>
      <c r="L241" s="566"/>
      <c r="M241" s="566"/>
      <c r="N241" s="566"/>
      <c r="O241" s="566"/>
      <c r="P241" s="566"/>
      <c r="Q241" s="566"/>
      <c r="R241" s="566"/>
      <c r="S241" s="566"/>
      <c r="T241" s="566"/>
      <c r="U241" s="566"/>
      <c r="V241" s="566"/>
      <c r="W241" s="566"/>
      <c r="X241" s="566"/>
      <c r="Y241" s="566"/>
      <c r="Z241" s="566"/>
      <c r="AA241" s="566"/>
      <c r="AB241" s="566"/>
      <c r="AC241" s="566"/>
      <c r="AD241" s="566"/>
      <c r="AE241" s="566"/>
      <c r="AF241" s="566"/>
      <c r="AG241" s="566"/>
      <c r="AH241" s="566"/>
    </row>
    <row r="242" spans="1:34" ht="15.75" customHeight="1">
      <c r="A242" s="500"/>
      <c r="B242" s="566"/>
      <c r="C242" s="567"/>
      <c r="D242" s="567"/>
      <c r="E242" s="566"/>
      <c r="F242" s="566"/>
      <c r="G242" s="566"/>
      <c r="H242" s="566"/>
      <c r="I242" s="566"/>
      <c r="J242" s="566"/>
      <c r="K242" s="566"/>
      <c r="L242" s="566"/>
      <c r="M242" s="566"/>
      <c r="N242" s="566"/>
      <c r="O242" s="566"/>
      <c r="P242" s="566"/>
      <c r="Q242" s="566"/>
      <c r="R242" s="566"/>
      <c r="S242" s="566"/>
      <c r="T242" s="566"/>
      <c r="U242" s="566"/>
      <c r="V242" s="566"/>
      <c r="W242" s="566"/>
      <c r="X242" s="566"/>
      <c r="Y242" s="566"/>
      <c r="Z242" s="566"/>
      <c r="AA242" s="566"/>
      <c r="AB242" s="566"/>
      <c r="AC242" s="566"/>
      <c r="AD242" s="566"/>
      <c r="AE242" s="566"/>
      <c r="AF242" s="566"/>
      <c r="AG242" s="566"/>
      <c r="AH242" s="566"/>
    </row>
    <row r="243" spans="1:34" ht="15.75" customHeight="1">
      <c r="A243" s="500"/>
      <c r="B243" s="566"/>
      <c r="C243" s="567"/>
      <c r="D243" s="567"/>
      <c r="E243" s="566"/>
      <c r="F243" s="566"/>
      <c r="G243" s="566"/>
      <c r="H243" s="566"/>
      <c r="I243" s="566"/>
      <c r="J243" s="566"/>
      <c r="K243" s="566"/>
      <c r="L243" s="566"/>
      <c r="M243" s="566"/>
      <c r="N243" s="566"/>
      <c r="O243" s="566"/>
      <c r="P243" s="566"/>
      <c r="Q243" s="566"/>
      <c r="R243" s="566"/>
      <c r="S243" s="566"/>
      <c r="T243" s="566"/>
      <c r="U243" s="566"/>
      <c r="V243" s="566"/>
      <c r="W243" s="566"/>
      <c r="X243" s="566"/>
      <c r="Y243" s="566"/>
      <c r="Z243" s="566"/>
      <c r="AA243" s="566"/>
      <c r="AB243" s="566"/>
      <c r="AC243" s="566"/>
      <c r="AD243" s="566"/>
      <c r="AE243" s="566"/>
      <c r="AF243" s="566"/>
      <c r="AG243" s="566"/>
      <c r="AH243" s="566"/>
    </row>
    <row r="244" spans="1:34" ht="15.75" customHeight="1">
      <c r="A244" s="500"/>
      <c r="B244" s="566"/>
      <c r="C244" s="567"/>
      <c r="D244" s="567"/>
      <c r="E244" s="566"/>
      <c r="F244" s="566"/>
      <c r="G244" s="566"/>
      <c r="H244" s="566"/>
      <c r="I244" s="566"/>
      <c r="J244" s="566"/>
      <c r="K244" s="566"/>
      <c r="L244" s="566"/>
      <c r="M244" s="566"/>
      <c r="N244" s="566"/>
      <c r="O244" s="566"/>
      <c r="P244" s="566"/>
      <c r="Q244" s="566"/>
      <c r="R244" s="566"/>
      <c r="S244" s="566"/>
      <c r="T244" s="566"/>
      <c r="U244" s="566"/>
      <c r="V244" s="566"/>
      <c r="W244" s="566"/>
      <c r="X244" s="566"/>
      <c r="Y244" s="566"/>
      <c r="Z244" s="566"/>
      <c r="AA244" s="566"/>
      <c r="AB244" s="566"/>
      <c r="AC244" s="566"/>
      <c r="AD244" s="566"/>
      <c r="AE244" s="566"/>
      <c r="AF244" s="566"/>
      <c r="AG244" s="566"/>
      <c r="AH244" s="566"/>
    </row>
    <row r="245" spans="1:34" ht="15.75" customHeight="1">
      <c r="A245" s="500"/>
      <c r="B245" s="566"/>
      <c r="C245" s="567"/>
      <c r="D245" s="567"/>
      <c r="E245" s="566"/>
      <c r="F245" s="566"/>
      <c r="G245" s="566"/>
      <c r="H245" s="566"/>
      <c r="I245" s="566"/>
      <c r="J245" s="566"/>
      <c r="K245" s="566"/>
      <c r="L245" s="566"/>
      <c r="M245" s="566"/>
      <c r="N245" s="566"/>
      <c r="O245" s="566"/>
      <c r="P245" s="566"/>
      <c r="Q245" s="566"/>
      <c r="R245" s="566"/>
      <c r="S245" s="566"/>
      <c r="T245" s="566"/>
      <c r="U245" s="566"/>
      <c r="V245" s="566"/>
      <c r="W245" s="566"/>
      <c r="X245" s="566"/>
      <c r="Y245" s="566"/>
      <c r="Z245" s="566"/>
      <c r="AA245" s="566"/>
      <c r="AB245" s="566"/>
      <c r="AC245" s="566"/>
      <c r="AD245" s="566"/>
      <c r="AE245" s="566"/>
      <c r="AF245" s="566"/>
      <c r="AG245" s="566"/>
      <c r="AH245" s="566"/>
    </row>
    <row r="246" spans="1:34" ht="15.75" customHeight="1">
      <c r="A246" s="500"/>
      <c r="B246" s="566"/>
      <c r="C246" s="567"/>
      <c r="D246" s="567"/>
      <c r="E246" s="566"/>
      <c r="F246" s="566"/>
      <c r="G246" s="566"/>
      <c r="H246" s="566"/>
      <c r="I246" s="566"/>
      <c r="J246" s="566"/>
      <c r="K246" s="566"/>
      <c r="L246" s="566"/>
      <c r="M246" s="566"/>
      <c r="N246" s="566"/>
      <c r="O246" s="566"/>
      <c r="P246" s="566"/>
      <c r="Q246" s="566"/>
      <c r="R246" s="566"/>
      <c r="S246" s="566"/>
      <c r="T246" s="566"/>
      <c r="U246" s="566"/>
      <c r="V246" s="566"/>
      <c r="W246" s="566"/>
      <c r="X246" s="566"/>
      <c r="Y246" s="566"/>
      <c r="Z246" s="566"/>
      <c r="AA246" s="566"/>
      <c r="AB246" s="566"/>
      <c r="AC246" s="566"/>
      <c r="AD246" s="566"/>
      <c r="AE246" s="566"/>
      <c r="AF246" s="566"/>
      <c r="AG246" s="566"/>
      <c r="AH246" s="566"/>
    </row>
    <row r="247" spans="1:34" ht="15.75" customHeight="1">
      <c r="A247" s="500"/>
      <c r="B247" s="566"/>
      <c r="C247" s="567"/>
      <c r="D247" s="567"/>
      <c r="E247" s="566"/>
      <c r="F247" s="566"/>
      <c r="G247" s="566"/>
      <c r="H247" s="566"/>
      <c r="I247" s="566"/>
      <c r="J247" s="566"/>
      <c r="K247" s="566"/>
      <c r="L247" s="566"/>
      <c r="M247" s="566"/>
      <c r="N247" s="566"/>
      <c r="O247" s="566"/>
      <c r="P247" s="566"/>
      <c r="Q247" s="566"/>
      <c r="R247" s="566"/>
      <c r="S247" s="566"/>
      <c r="T247" s="566"/>
      <c r="U247" s="566"/>
      <c r="V247" s="566"/>
      <c r="W247" s="566"/>
      <c r="X247" s="566"/>
      <c r="Y247" s="566"/>
      <c r="Z247" s="566"/>
      <c r="AA247" s="566"/>
      <c r="AB247" s="566"/>
      <c r="AC247" s="566"/>
      <c r="AD247" s="566"/>
      <c r="AE247" s="566"/>
      <c r="AF247" s="566"/>
      <c r="AG247" s="566"/>
      <c r="AH247" s="566"/>
    </row>
    <row r="248" spans="1:34" ht="15.75" customHeight="1">
      <c r="A248" s="500"/>
      <c r="B248" s="566"/>
      <c r="C248" s="567"/>
      <c r="D248" s="567"/>
      <c r="E248" s="566"/>
      <c r="F248" s="566"/>
      <c r="G248" s="566"/>
      <c r="H248" s="566"/>
      <c r="I248" s="566"/>
      <c r="J248" s="566"/>
      <c r="K248" s="566"/>
      <c r="L248" s="566"/>
      <c r="M248" s="566"/>
      <c r="N248" s="566"/>
      <c r="O248" s="566"/>
      <c r="P248" s="566"/>
      <c r="Q248" s="566"/>
      <c r="R248" s="566"/>
      <c r="S248" s="566"/>
      <c r="T248" s="566"/>
      <c r="U248" s="566"/>
      <c r="V248" s="566"/>
      <c r="W248" s="566"/>
      <c r="X248" s="566"/>
      <c r="Y248" s="566"/>
      <c r="Z248" s="566"/>
      <c r="AA248" s="566"/>
      <c r="AB248" s="566"/>
      <c r="AC248" s="566"/>
      <c r="AD248" s="566"/>
      <c r="AE248" s="566"/>
      <c r="AF248" s="566"/>
      <c r="AG248" s="566"/>
      <c r="AH248" s="566"/>
    </row>
    <row r="249" spans="1:34" ht="15.75" customHeight="1">
      <c r="A249" s="500"/>
      <c r="B249" s="566"/>
      <c r="C249" s="567"/>
      <c r="D249" s="567"/>
      <c r="E249" s="566"/>
      <c r="F249" s="566"/>
      <c r="G249" s="566"/>
      <c r="H249" s="566"/>
      <c r="I249" s="566"/>
      <c r="J249" s="566"/>
      <c r="K249" s="566"/>
      <c r="L249" s="566"/>
      <c r="M249" s="566"/>
      <c r="N249" s="566"/>
      <c r="O249" s="566"/>
      <c r="P249" s="566"/>
      <c r="Q249" s="566"/>
      <c r="R249" s="566"/>
      <c r="S249" s="566"/>
      <c r="T249" s="566"/>
      <c r="U249" s="566"/>
      <c r="V249" s="566"/>
      <c r="W249" s="566"/>
      <c r="X249" s="566"/>
      <c r="Y249" s="566"/>
      <c r="Z249" s="566"/>
      <c r="AA249" s="566"/>
      <c r="AB249" s="566"/>
      <c r="AC249" s="566"/>
      <c r="AD249" s="566"/>
      <c r="AE249" s="566"/>
      <c r="AF249" s="566"/>
      <c r="AG249" s="566"/>
      <c r="AH249" s="566"/>
    </row>
    <row r="250" spans="1:34" ht="15.75" customHeight="1">
      <c r="A250" s="500"/>
      <c r="B250" s="566"/>
      <c r="C250" s="567"/>
      <c r="D250" s="567"/>
      <c r="E250" s="566"/>
      <c r="F250" s="566"/>
      <c r="G250" s="566"/>
      <c r="H250" s="566"/>
      <c r="I250" s="566"/>
      <c r="J250" s="566"/>
      <c r="K250" s="566"/>
      <c r="L250" s="566"/>
      <c r="M250" s="566"/>
      <c r="N250" s="566"/>
      <c r="O250" s="566"/>
      <c r="P250" s="566"/>
      <c r="Q250" s="566"/>
      <c r="R250" s="566"/>
      <c r="S250" s="566"/>
      <c r="T250" s="566"/>
      <c r="U250" s="566"/>
      <c r="V250" s="566"/>
      <c r="W250" s="566"/>
      <c r="X250" s="566"/>
      <c r="Y250" s="566"/>
      <c r="Z250" s="566"/>
      <c r="AA250" s="566"/>
      <c r="AB250" s="566"/>
      <c r="AC250" s="566"/>
      <c r="AD250" s="566"/>
      <c r="AE250" s="566"/>
      <c r="AF250" s="566"/>
      <c r="AG250" s="566"/>
      <c r="AH250" s="566"/>
    </row>
    <row r="251" spans="1:34" ht="15.75" customHeight="1">
      <c r="A251" s="500"/>
      <c r="B251" s="566"/>
      <c r="C251" s="567"/>
      <c r="D251" s="567"/>
      <c r="E251" s="566"/>
      <c r="F251" s="566"/>
      <c r="G251" s="566"/>
      <c r="H251" s="566"/>
      <c r="I251" s="566"/>
      <c r="J251" s="566"/>
      <c r="K251" s="566"/>
      <c r="L251" s="566"/>
      <c r="M251" s="566"/>
      <c r="N251" s="566"/>
      <c r="O251" s="566"/>
      <c r="P251" s="566"/>
      <c r="Q251" s="566"/>
      <c r="R251" s="566"/>
      <c r="S251" s="566"/>
      <c r="T251" s="566"/>
      <c r="U251" s="566"/>
      <c r="V251" s="566"/>
      <c r="W251" s="566"/>
      <c r="X251" s="566"/>
      <c r="Y251" s="566"/>
      <c r="Z251" s="566"/>
      <c r="AA251" s="566"/>
      <c r="AB251" s="566"/>
      <c r="AC251" s="566"/>
      <c r="AD251" s="566"/>
      <c r="AE251" s="566"/>
      <c r="AF251" s="566"/>
      <c r="AG251" s="566"/>
      <c r="AH251" s="566"/>
    </row>
    <row r="252" spans="1:34" ht="15.75" customHeight="1">
      <c r="A252" s="500"/>
      <c r="B252" s="566"/>
      <c r="C252" s="567"/>
      <c r="D252" s="567"/>
      <c r="E252" s="566"/>
      <c r="F252" s="566"/>
      <c r="G252" s="566"/>
      <c r="H252" s="566"/>
      <c r="I252" s="566"/>
      <c r="J252" s="566"/>
      <c r="K252" s="566"/>
      <c r="L252" s="566"/>
      <c r="M252" s="566"/>
      <c r="N252" s="566"/>
      <c r="O252" s="566"/>
      <c r="P252" s="566"/>
      <c r="Q252" s="566"/>
      <c r="R252" s="566"/>
      <c r="S252" s="566"/>
      <c r="T252" s="566"/>
      <c r="U252" s="566"/>
      <c r="V252" s="566"/>
      <c r="W252" s="566"/>
      <c r="X252" s="566"/>
      <c r="Y252" s="566"/>
      <c r="Z252" s="566"/>
      <c r="AA252" s="566"/>
      <c r="AB252" s="566"/>
      <c r="AC252" s="566"/>
      <c r="AD252" s="566"/>
      <c r="AE252" s="566"/>
      <c r="AF252" s="566"/>
      <c r="AG252" s="566"/>
      <c r="AH252" s="566"/>
    </row>
    <row r="253" spans="1:34" ht="15.75" customHeight="1">
      <c r="A253" s="500"/>
      <c r="B253" s="566"/>
      <c r="C253" s="567"/>
      <c r="D253" s="567"/>
      <c r="E253" s="566"/>
      <c r="F253" s="566"/>
      <c r="G253" s="566"/>
      <c r="H253" s="566"/>
      <c r="I253" s="566"/>
      <c r="J253" s="566"/>
      <c r="K253" s="566"/>
      <c r="L253" s="566"/>
      <c r="M253" s="566"/>
      <c r="N253" s="566"/>
      <c r="O253" s="566"/>
      <c r="P253" s="566"/>
      <c r="Q253" s="566"/>
      <c r="R253" s="566"/>
      <c r="S253" s="566"/>
      <c r="T253" s="566"/>
      <c r="U253" s="566"/>
      <c r="V253" s="566"/>
      <c r="W253" s="566"/>
      <c r="X253" s="566"/>
      <c r="Y253" s="566"/>
      <c r="Z253" s="566"/>
      <c r="AA253" s="566"/>
      <c r="AB253" s="566"/>
      <c r="AC253" s="566"/>
      <c r="AD253" s="566"/>
      <c r="AE253" s="566"/>
      <c r="AF253" s="566"/>
      <c r="AG253" s="566"/>
      <c r="AH253" s="566"/>
    </row>
    <row r="254" spans="1:34" ht="15.75" customHeight="1">
      <c r="A254" s="500"/>
      <c r="B254" s="566"/>
      <c r="C254" s="567"/>
      <c r="D254" s="567"/>
      <c r="E254" s="566"/>
      <c r="F254" s="566"/>
      <c r="G254" s="566"/>
      <c r="H254" s="566"/>
      <c r="I254" s="566"/>
      <c r="J254" s="566"/>
      <c r="K254" s="566"/>
      <c r="L254" s="566"/>
      <c r="M254" s="566"/>
      <c r="N254" s="566"/>
      <c r="O254" s="566"/>
      <c r="P254" s="566"/>
      <c r="Q254" s="566"/>
      <c r="R254" s="566"/>
      <c r="S254" s="566"/>
      <c r="T254" s="566"/>
      <c r="U254" s="566"/>
      <c r="V254" s="566"/>
      <c r="W254" s="566"/>
      <c r="X254" s="566"/>
      <c r="Y254" s="566"/>
      <c r="Z254" s="566"/>
      <c r="AA254" s="566"/>
      <c r="AB254" s="566"/>
      <c r="AC254" s="566"/>
      <c r="AD254" s="566"/>
      <c r="AE254" s="566"/>
      <c r="AF254" s="566"/>
      <c r="AG254" s="566"/>
      <c r="AH254" s="566"/>
    </row>
    <row r="255" spans="1:34" ht="15.75" customHeight="1">
      <c r="A255" s="500"/>
      <c r="B255" s="566"/>
      <c r="C255" s="567"/>
      <c r="D255" s="567"/>
      <c r="E255" s="566"/>
      <c r="F255" s="566"/>
      <c r="G255" s="566"/>
      <c r="H255" s="566"/>
      <c r="I255" s="566"/>
      <c r="J255" s="566"/>
      <c r="K255" s="566"/>
      <c r="L255" s="566"/>
      <c r="M255" s="566"/>
      <c r="N255" s="566"/>
      <c r="O255" s="566"/>
      <c r="P255" s="566"/>
      <c r="Q255" s="566"/>
      <c r="R255" s="566"/>
      <c r="S255" s="566"/>
      <c r="T255" s="566"/>
      <c r="U255" s="566"/>
      <c r="V255" s="566"/>
      <c r="W255" s="566"/>
      <c r="X255" s="566"/>
      <c r="Y255" s="566"/>
      <c r="Z255" s="566"/>
      <c r="AA255" s="566"/>
      <c r="AB255" s="566"/>
      <c r="AC255" s="566"/>
      <c r="AD255" s="566"/>
      <c r="AE255" s="566"/>
      <c r="AF255" s="566"/>
      <c r="AG255" s="566"/>
      <c r="AH255" s="566"/>
    </row>
    <row r="256" spans="1:34" ht="15.75" customHeight="1">
      <c r="A256" s="500"/>
      <c r="B256" s="566"/>
      <c r="C256" s="567"/>
      <c r="D256" s="567"/>
      <c r="E256" s="566"/>
      <c r="F256" s="566"/>
      <c r="G256" s="566"/>
      <c r="H256" s="566"/>
      <c r="I256" s="566"/>
      <c r="J256" s="566"/>
      <c r="K256" s="566"/>
      <c r="L256" s="566"/>
      <c r="M256" s="566"/>
      <c r="N256" s="566"/>
      <c r="O256" s="566"/>
      <c r="P256" s="566"/>
      <c r="Q256" s="566"/>
      <c r="R256" s="566"/>
      <c r="S256" s="566"/>
      <c r="T256" s="566"/>
      <c r="U256" s="566"/>
      <c r="V256" s="566"/>
      <c r="W256" s="566"/>
      <c r="X256" s="566"/>
      <c r="Y256" s="566"/>
      <c r="Z256" s="566"/>
      <c r="AA256" s="566"/>
      <c r="AB256" s="566"/>
      <c r="AC256" s="566"/>
      <c r="AD256" s="566"/>
      <c r="AE256" s="566"/>
      <c r="AF256" s="566"/>
      <c r="AG256" s="566"/>
      <c r="AH256" s="566"/>
    </row>
    <row r="257" spans="1:34" ht="15.75" customHeight="1">
      <c r="A257" s="500"/>
      <c r="B257" s="566"/>
      <c r="C257" s="567"/>
      <c r="D257" s="567"/>
      <c r="E257" s="566"/>
      <c r="F257" s="566"/>
      <c r="G257" s="566"/>
      <c r="H257" s="566"/>
      <c r="I257" s="566"/>
      <c r="J257" s="566"/>
      <c r="K257" s="566"/>
      <c r="L257" s="566"/>
      <c r="M257" s="566"/>
      <c r="N257" s="566"/>
      <c r="O257" s="566"/>
      <c r="P257" s="566"/>
      <c r="Q257" s="566"/>
      <c r="R257" s="566"/>
      <c r="S257" s="566"/>
      <c r="T257" s="566"/>
      <c r="U257" s="566"/>
      <c r="V257" s="566"/>
      <c r="W257" s="566"/>
      <c r="X257" s="566"/>
      <c r="Y257" s="566"/>
      <c r="Z257" s="566"/>
      <c r="AA257" s="566"/>
      <c r="AB257" s="566"/>
      <c r="AC257" s="566"/>
      <c r="AD257" s="566"/>
      <c r="AE257" s="566"/>
      <c r="AF257" s="566"/>
      <c r="AG257" s="566"/>
      <c r="AH257" s="566"/>
    </row>
    <row r="258" spans="1:34" ht="15.75" customHeight="1">
      <c r="A258" s="500"/>
      <c r="B258" s="566"/>
      <c r="C258" s="567"/>
      <c r="D258" s="567"/>
      <c r="E258" s="566"/>
      <c r="F258" s="566"/>
      <c r="G258" s="566"/>
      <c r="H258" s="566"/>
      <c r="I258" s="566"/>
      <c r="J258" s="566"/>
      <c r="K258" s="566"/>
      <c r="L258" s="566"/>
      <c r="M258" s="566"/>
      <c r="N258" s="566"/>
      <c r="O258" s="566"/>
      <c r="P258" s="566"/>
      <c r="Q258" s="566"/>
      <c r="R258" s="566"/>
      <c r="S258" s="566"/>
      <c r="T258" s="566"/>
      <c r="U258" s="566"/>
      <c r="V258" s="566"/>
      <c r="W258" s="566"/>
      <c r="X258" s="566"/>
      <c r="Y258" s="566"/>
      <c r="Z258" s="566"/>
      <c r="AA258" s="566"/>
      <c r="AB258" s="566"/>
      <c r="AC258" s="566"/>
      <c r="AD258" s="566"/>
      <c r="AE258" s="566"/>
      <c r="AF258" s="566"/>
      <c r="AG258" s="566"/>
      <c r="AH258" s="566"/>
    </row>
    <row r="259" spans="1:34" ht="15.75" customHeight="1">
      <c r="A259" s="500"/>
      <c r="B259" s="566"/>
      <c r="C259" s="567"/>
      <c r="D259" s="567"/>
      <c r="E259" s="566"/>
      <c r="F259" s="566"/>
      <c r="G259" s="566"/>
      <c r="H259" s="566"/>
      <c r="I259" s="566"/>
      <c r="J259" s="566"/>
      <c r="K259" s="566"/>
      <c r="L259" s="566"/>
      <c r="M259" s="566"/>
      <c r="N259" s="566"/>
      <c r="O259" s="566"/>
      <c r="P259" s="566"/>
      <c r="Q259" s="566"/>
      <c r="R259" s="566"/>
      <c r="S259" s="566"/>
      <c r="T259" s="566"/>
      <c r="U259" s="566"/>
      <c r="V259" s="566"/>
      <c r="W259" s="566"/>
      <c r="X259" s="566"/>
      <c r="Y259" s="566"/>
      <c r="Z259" s="566"/>
      <c r="AA259" s="566"/>
      <c r="AB259" s="566"/>
      <c r="AC259" s="566"/>
      <c r="AD259" s="566"/>
      <c r="AE259" s="566"/>
      <c r="AF259" s="566"/>
      <c r="AG259" s="566"/>
      <c r="AH259" s="566"/>
    </row>
    <row r="260" spans="1:34" ht="15.75" customHeight="1">
      <c r="A260" s="500"/>
      <c r="B260" s="566"/>
      <c r="C260" s="567"/>
      <c r="D260" s="567"/>
      <c r="E260" s="566"/>
      <c r="F260" s="566"/>
      <c r="G260" s="566"/>
      <c r="H260" s="566"/>
      <c r="I260" s="566"/>
      <c r="J260" s="566"/>
      <c r="K260" s="566"/>
      <c r="L260" s="566"/>
      <c r="M260" s="566"/>
      <c r="N260" s="566"/>
      <c r="O260" s="566"/>
      <c r="P260" s="566"/>
      <c r="Q260" s="566"/>
      <c r="R260" s="566"/>
      <c r="S260" s="566"/>
      <c r="T260" s="566"/>
      <c r="U260" s="566"/>
      <c r="V260" s="566"/>
      <c r="W260" s="566"/>
      <c r="X260" s="566"/>
      <c r="Y260" s="566"/>
      <c r="Z260" s="566"/>
      <c r="AA260" s="566"/>
      <c r="AB260" s="566"/>
      <c r="AC260" s="566"/>
      <c r="AD260" s="566"/>
      <c r="AE260" s="566"/>
      <c r="AF260" s="566"/>
      <c r="AG260" s="566"/>
      <c r="AH260" s="566"/>
    </row>
    <row r="261" spans="1:34" ht="15.75" customHeight="1">
      <c r="A261" s="500"/>
      <c r="B261" s="566"/>
      <c r="C261" s="567"/>
      <c r="D261" s="567"/>
      <c r="E261" s="566"/>
      <c r="F261" s="566"/>
      <c r="G261" s="566"/>
      <c r="H261" s="566"/>
      <c r="I261" s="566"/>
      <c r="J261" s="566"/>
      <c r="K261" s="566"/>
      <c r="L261" s="566"/>
      <c r="M261" s="566"/>
      <c r="N261" s="566"/>
      <c r="O261" s="566"/>
      <c r="P261" s="566"/>
      <c r="Q261" s="566"/>
      <c r="R261" s="566"/>
      <c r="S261" s="566"/>
      <c r="T261" s="566"/>
      <c r="U261" s="566"/>
      <c r="V261" s="566"/>
      <c r="W261" s="566"/>
      <c r="X261" s="566"/>
      <c r="Y261" s="566"/>
      <c r="Z261" s="566"/>
      <c r="AA261" s="566"/>
      <c r="AB261" s="566"/>
      <c r="AC261" s="566"/>
      <c r="AD261" s="566"/>
      <c r="AE261" s="566"/>
      <c r="AF261" s="566"/>
      <c r="AG261" s="566"/>
      <c r="AH261" s="566"/>
    </row>
    <row r="262" spans="1:34" ht="15.75" customHeight="1">
      <c r="A262" s="500"/>
      <c r="B262" s="566"/>
      <c r="C262" s="567"/>
      <c r="D262" s="567"/>
      <c r="E262" s="566"/>
      <c r="F262" s="566"/>
      <c r="G262" s="566"/>
      <c r="H262" s="566"/>
      <c r="I262" s="566"/>
      <c r="J262" s="566"/>
      <c r="K262" s="566"/>
      <c r="L262" s="566"/>
      <c r="M262" s="566"/>
      <c r="N262" s="566"/>
      <c r="O262" s="566"/>
      <c r="P262" s="566"/>
      <c r="Q262" s="566"/>
      <c r="R262" s="566"/>
      <c r="S262" s="566"/>
      <c r="T262" s="566"/>
      <c r="U262" s="566"/>
      <c r="V262" s="566"/>
      <c r="W262" s="566"/>
      <c r="X262" s="566"/>
      <c r="Y262" s="566"/>
      <c r="Z262" s="566"/>
      <c r="AA262" s="566"/>
      <c r="AB262" s="566"/>
      <c r="AC262" s="566"/>
      <c r="AD262" s="566"/>
      <c r="AE262" s="566"/>
      <c r="AF262" s="566"/>
      <c r="AG262" s="566"/>
      <c r="AH262" s="566"/>
    </row>
    <row r="263" spans="1:34" ht="15.75" customHeight="1">
      <c r="A263" s="500"/>
      <c r="B263" s="566"/>
      <c r="C263" s="567"/>
      <c r="D263" s="567"/>
      <c r="E263" s="566"/>
      <c r="F263" s="566"/>
      <c r="G263" s="566"/>
      <c r="H263" s="566"/>
      <c r="I263" s="566"/>
      <c r="J263" s="566"/>
      <c r="K263" s="566"/>
      <c r="L263" s="566"/>
      <c r="M263" s="566"/>
      <c r="N263" s="566"/>
      <c r="O263" s="566"/>
      <c r="P263" s="566"/>
      <c r="Q263" s="566"/>
      <c r="R263" s="566"/>
      <c r="S263" s="566"/>
      <c r="T263" s="566"/>
      <c r="U263" s="566"/>
      <c r="V263" s="566"/>
      <c r="W263" s="566"/>
      <c r="X263" s="566"/>
      <c r="Y263" s="566"/>
      <c r="Z263" s="566"/>
      <c r="AA263" s="566"/>
      <c r="AB263" s="566"/>
      <c r="AC263" s="566"/>
      <c r="AD263" s="566"/>
      <c r="AE263" s="566"/>
      <c r="AF263" s="566"/>
      <c r="AG263" s="566"/>
      <c r="AH263" s="566"/>
    </row>
    <row r="264" spans="1:34" ht="15.75" customHeight="1">
      <c r="A264" s="500"/>
      <c r="B264" s="566"/>
      <c r="C264" s="567"/>
      <c r="D264" s="567"/>
      <c r="E264" s="566"/>
      <c r="F264" s="566"/>
      <c r="G264" s="566"/>
      <c r="H264" s="566"/>
      <c r="I264" s="566"/>
      <c r="J264" s="566"/>
      <c r="K264" s="566"/>
      <c r="L264" s="566"/>
      <c r="M264" s="566"/>
      <c r="N264" s="566"/>
      <c r="O264" s="566"/>
      <c r="P264" s="566"/>
      <c r="Q264" s="566"/>
      <c r="R264" s="566"/>
      <c r="S264" s="566"/>
      <c r="T264" s="566"/>
      <c r="U264" s="566"/>
      <c r="V264" s="566"/>
      <c r="W264" s="566"/>
      <c r="X264" s="566"/>
      <c r="Y264" s="566"/>
      <c r="Z264" s="566"/>
      <c r="AA264" s="566"/>
      <c r="AB264" s="566"/>
      <c r="AC264" s="566"/>
      <c r="AD264" s="566"/>
      <c r="AE264" s="566"/>
      <c r="AF264" s="566"/>
      <c r="AG264" s="566"/>
      <c r="AH264" s="566"/>
    </row>
    <row r="265" spans="1:34" ht="15.75" customHeight="1">
      <c r="A265" s="500"/>
      <c r="B265" s="566"/>
      <c r="C265" s="567"/>
      <c r="D265" s="567"/>
      <c r="E265" s="566"/>
      <c r="F265" s="566"/>
      <c r="G265" s="566"/>
      <c r="H265" s="566"/>
      <c r="I265" s="566"/>
      <c r="J265" s="566"/>
      <c r="K265" s="566"/>
      <c r="L265" s="566"/>
      <c r="M265" s="566"/>
      <c r="N265" s="566"/>
      <c r="O265" s="566"/>
      <c r="P265" s="566"/>
      <c r="Q265" s="566"/>
      <c r="R265" s="566"/>
      <c r="S265" s="566"/>
      <c r="T265" s="566"/>
      <c r="U265" s="566"/>
      <c r="V265" s="566"/>
      <c r="W265" s="566"/>
      <c r="X265" s="566"/>
      <c r="Y265" s="566"/>
      <c r="Z265" s="566"/>
      <c r="AA265" s="566"/>
      <c r="AB265" s="566"/>
      <c r="AC265" s="566"/>
      <c r="AD265" s="566"/>
      <c r="AE265" s="566"/>
      <c r="AF265" s="566"/>
      <c r="AG265" s="566"/>
      <c r="AH265" s="566"/>
    </row>
    <row r="266" spans="1:34" ht="15.75">
      <c r="A266" s="500"/>
      <c r="B266" s="566"/>
      <c r="C266" s="567"/>
      <c r="D266" s="567"/>
      <c r="E266" s="566"/>
      <c r="F266" s="566"/>
      <c r="G266" s="566"/>
      <c r="H266" s="566"/>
      <c r="I266" s="566"/>
      <c r="J266" s="566"/>
      <c r="K266" s="566"/>
      <c r="L266" s="566"/>
      <c r="M266" s="566"/>
      <c r="N266" s="566"/>
      <c r="O266" s="566"/>
      <c r="P266" s="566"/>
      <c r="Q266" s="566"/>
      <c r="R266" s="566"/>
      <c r="S266" s="566"/>
      <c r="T266" s="566"/>
      <c r="U266" s="566"/>
      <c r="V266" s="566"/>
      <c r="W266" s="566"/>
      <c r="X266" s="566"/>
      <c r="Y266" s="566"/>
      <c r="Z266" s="566"/>
      <c r="AA266" s="566"/>
      <c r="AB266" s="566"/>
      <c r="AC266" s="566"/>
      <c r="AD266" s="566"/>
      <c r="AE266" s="566"/>
      <c r="AF266" s="566"/>
      <c r="AG266" s="566"/>
      <c r="AH266" s="566"/>
    </row>
    <row r="267" spans="1:34" ht="15.75">
      <c r="A267" s="500"/>
      <c r="B267" s="566"/>
      <c r="C267" s="567"/>
      <c r="D267" s="567"/>
      <c r="E267" s="566"/>
      <c r="F267" s="566"/>
      <c r="G267" s="566"/>
      <c r="H267" s="566"/>
      <c r="I267" s="566"/>
      <c r="J267" s="566"/>
      <c r="K267" s="566"/>
      <c r="L267" s="566"/>
      <c r="M267" s="566"/>
      <c r="N267" s="566"/>
      <c r="O267" s="566"/>
      <c r="P267" s="566"/>
      <c r="Q267" s="566"/>
      <c r="R267" s="566"/>
      <c r="S267" s="566"/>
      <c r="T267" s="566"/>
      <c r="U267" s="566"/>
      <c r="V267" s="566"/>
      <c r="W267" s="566"/>
      <c r="X267" s="566"/>
      <c r="Y267" s="566"/>
      <c r="Z267" s="566"/>
      <c r="AA267" s="566"/>
      <c r="AB267" s="566"/>
      <c r="AC267" s="566"/>
      <c r="AD267" s="566"/>
      <c r="AE267" s="566"/>
      <c r="AF267" s="566"/>
      <c r="AG267" s="566"/>
      <c r="AH267" s="566"/>
    </row>
    <row r="268" spans="1:34" ht="15.75">
      <c r="A268" s="500"/>
      <c r="B268" s="566"/>
      <c r="C268" s="567"/>
      <c r="D268" s="567"/>
      <c r="E268" s="566"/>
      <c r="F268" s="566"/>
      <c r="G268" s="566"/>
      <c r="H268" s="566"/>
      <c r="I268" s="566"/>
      <c r="J268" s="566"/>
      <c r="K268" s="566"/>
      <c r="L268" s="566"/>
      <c r="M268" s="566"/>
      <c r="N268" s="566"/>
      <c r="O268" s="566"/>
      <c r="P268" s="566"/>
      <c r="Q268" s="566"/>
      <c r="R268" s="566"/>
      <c r="S268" s="566"/>
      <c r="T268" s="566"/>
      <c r="U268" s="566"/>
      <c r="V268" s="566"/>
      <c r="W268" s="566"/>
      <c r="X268" s="566"/>
      <c r="Y268" s="566"/>
      <c r="Z268" s="566"/>
      <c r="AA268" s="566"/>
      <c r="AB268" s="566"/>
      <c r="AC268" s="566"/>
      <c r="AD268" s="566"/>
      <c r="AE268" s="566"/>
      <c r="AF268" s="566"/>
      <c r="AG268" s="566"/>
      <c r="AH268" s="566"/>
    </row>
    <row r="269" spans="1:34" ht="15.75">
      <c r="A269" s="500"/>
      <c r="B269" s="566"/>
      <c r="C269" s="567"/>
      <c r="D269" s="567"/>
      <c r="E269" s="566"/>
      <c r="F269" s="566"/>
      <c r="G269" s="566"/>
      <c r="H269" s="566"/>
      <c r="I269" s="566"/>
      <c r="J269" s="566"/>
      <c r="K269" s="566"/>
      <c r="L269" s="566"/>
      <c r="M269" s="566"/>
      <c r="N269" s="566"/>
      <c r="O269" s="566"/>
      <c r="P269" s="566"/>
      <c r="Q269" s="566"/>
      <c r="R269" s="566"/>
      <c r="S269" s="566"/>
      <c r="T269" s="566"/>
      <c r="U269" s="566"/>
      <c r="V269" s="566"/>
      <c r="W269" s="566"/>
      <c r="X269" s="566"/>
      <c r="Y269" s="566"/>
      <c r="Z269" s="566"/>
      <c r="AA269" s="566"/>
      <c r="AB269" s="566"/>
      <c r="AC269" s="566"/>
      <c r="AD269" s="566"/>
      <c r="AE269" s="566"/>
      <c r="AF269" s="566"/>
      <c r="AG269" s="566"/>
      <c r="AH269" s="566"/>
    </row>
    <row r="270" spans="1:34" ht="15.75">
      <c r="A270" s="500"/>
      <c r="B270" s="566"/>
      <c r="C270" s="567"/>
      <c r="D270" s="567"/>
      <c r="E270" s="566"/>
      <c r="F270" s="566"/>
      <c r="G270" s="566"/>
      <c r="H270" s="566"/>
      <c r="I270" s="566"/>
      <c r="J270" s="566"/>
      <c r="K270" s="566"/>
      <c r="L270" s="566"/>
      <c r="M270" s="566"/>
      <c r="N270" s="566"/>
      <c r="O270" s="566"/>
      <c r="P270" s="566"/>
      <c r="Q270" s="566"/>
      <c r="R270" s="566"/>
      <c r="S270" s="566"/>
      <c r="T270" s="566"/>
      <c r="U270" s="566"/>
      <c r="V270" s="566"/>
      <c r="W270" s="566"/>
      <c r="X270" s="566"/>
      <c r="Y270" s="566"/>
      <c r="Z270" s="566"/>
      <c r="AA270" s="566"/>
      <c r="AB270" s="566"/>
      <c r="AC270" s="566"/>
      <c r="AD270" s="566"/>
      <c r="AE270" s="566"/>
      <c r="AF270" s="566"/>
      <c r="AG270" s="566"/>
      <c r="AH270" s="566"/>
    </row>
    <row r="271" spans="1:34" ht="15.75">
      <c r="A271" s="500"/>
      <c r="B271" s="566"/>
      <c r="C271" s="567"/>
      <c r="D271" s="567"/>
      <c r="E271" s="566"/>
      <c r="F271" s="566"/>
      <c r="G271" s="566"/>
      <c r="H271" s="566"/>
      <c r="I271" s="566"/>
      <c r="J271" s="566"/>
      <c r="K271" s="566"/>
      <c r="L271" s="566"/>
      <c r="M271" s="566"/>
      <c r="N271" s="566"/>
      <c r="O271" s="566"/>
      <c r="P271" s="566"/>
      <c r="Q271" s="566"/>
      <c r="R271" s="566"/>
      <c r="S271" s="566"/>
      <c r="T271" s="566"/>
      <c r="U271" s="566"/>
      <c r="V271" s="566"/>
      <c r="W271" s="566"/>
      <c r="X271" s="566"/>
      <c r="Y271" s="566"/>
      <c r="Z271" s="566"/>
      <c r="AA271" s="566"/>
      <c r="AB271" s="566"/>
      <c r="AC271" s="566"/>
      <c r="AD271" s="566"/>
      <c r="AE271" s="566"/>
      <c r="AF271" s="566"/>
      <c r="AG271" s="566"/>
      <c r="AH271" s="566"/>
    </row>
    <row r="272" spans="1:34" ht="15.75">
      <c r="A272" s="500"/>
      <c r="B272" s="566"/>
      <c r="C272" s="567"/>
      <c r="D272" s="567"/>
      <c r="E272" s="566"/>
      <c r="F272" s="566"/>
      <c r="G272" s="566"/>
      <c r="H272" s="566"/>
      <c r="I272" s="566"/>
      <c r="J272" s="566"/>
      <c r="K272" s="566"/>
      <c r="L272" s="566"/>
      <c r="M272" s="566"/>
      <c r="N272" s="566"/>
      <c r="O272" s="566"/>
      <c r="P272" s="566"/>
      <c r="Q272" s="566"/>
      <c r="R272" s="566"/>
      <c r="S272" s="566"/>
      <c r="T272" s="566"/>
      <c r="U272" s="566"/>
      <c r="V272" s="566"/>
      <c r="W272" s="566"/>
      <c r="X272" s="566"/>
      <c r="Y272" s="566"/>
      <c r="Z272" s="566"/>
      <c r="AA272" s="566"/>
      <c r="AB272" s="566"/>
      <c r="AC272" s="566"/>
      <c r="AD272" s="566"/>
      <c r="AE272" s="566"/>
      <c r="AF272" s="566"/>
      <c r="AG272" s="566"/>
      <c r="AH272" s="566"/>
    </row>
    <row r="273" spans="1:34" ht="15.75">
      <c r="A273" s="500"/>
      <c r="B273" s="566"/>
      <c r="C273" s="567"/>
      <c r="D273" s="567"/>
      <c r="E273" s="566"/>
      <c r="F273" s="566"/>
      <c r="G273" s="566"/>
      <c r="H273" s="566"/>
      <c r="I273" s="566"/>
      <c r="J273" s="566"/>
      <c r="K273" s="566"/>
      <c r="L273" s="566"/>
      <c r="M273" s="566"/>
      <c r="N273" s="566"/>
      <c r="O273" s="566"/>
      <c r="P273" s="566"/>
      <c r="Q273" s="566"/>
      <c r="R273" s="566"/>
      <c r="S273" s="566"/>
      <c r="T273" s="566"/>
      <c r="U273" s="566"/>
      <c r="V273" s="566"/>
      <c r="W273" s="566"/>
      <c r="X273" s="566"/>
      <c r="Y273" s="566"/>
      <c r="Z273" s="566"/>
      <c r="AA273" s="566"/>
      <c r="AB273" s="566"/>
      <c r="AC273" s="566"/>
      <c r="AD273" s="566"/>
      <c r="AE273" s="566"/>
      <c r="AF273" s="566"/>
      <c r="AG273" s="566"/>
      <c r="AH273" s="566"/>
    </row>
    <row r="274" spans="1:34" ht="15.75">
      <c r="A274" s="500"/>
      <c r="B274" s="566"/>
      <c r="C274" s="567"/>
      <c r="D274" s="567"/>
      <c r="E274" s="566"/>
      <c r="F274" s="566"/>
      <c r="G274" s="566"/>
      <c r="H274" s="566"/>
      <c r="I274" s="566"/>
      <c r="J274" s="566"/>
      <c r="K274" s="566"/>
      <c r="L274" s="566"/>
      <c r="M274" s="566"/>
      <c r="N274" s="566"/>
      <c r="O274" s="566"/>
      <c r="P274" s="566"/>
      <c r="Q274" s="566"/>
      <c r="R274" s="566"/>
      <c r="S274" s="566"/>
      <c r="T274" s="566"/>
      <c r="U274" s="566"/>
      <c r="V274" s="566"/>
      <c r="W274" s="566"/>
      <c r="X274" s="566"/>
      <c r="Y274" s="566"/>
      <c r="Z274" s="566"/>
      <c r="AA274" s="566"/>
      <c r="AB274" s="566"/>
      <c r="AC274" s="566"/>
      <c r="AD274" s="566"/>
      <c r="AE274" s="566"/>
      <c r="AF274" s="566"/>
      <c r="AG274" s="566"/>
      <c r="AH274" s="566"/>
    </row>
    <row r="275" spans="1:34" ht="15.75">
      <c r="A275" s="500"/>
      <c r="B275" s="566"/>
      <c r="C275" s="567"/>
      <c r="D275" s="567"/>
      <c r="E275" s="566"/>
      <c r="F275" s="566"/>
      <c r="G275" s="566"/>
      <c r="H275" s="566"/>
      <c r="I275" s="566"/>
      <c r="J275" s="566"/>
      <c r="K275" s="566"/>
      <c r="L275" s="566"/>
      <c r="M275" s="566"/>
      <c r="N275" s="566"/>
      <c r="O275" s="566"/>
      <c r="P275" s="566"/>
      <c r="Q275" s="566"/>
      <c r="R275" s="566"/>
      <c r="S275" s="566"/>
      <c r="T275" s="566"/>
      <c r="U275" s="566"/>
      <c r="V275" s="566"/>
      <c r="W275" s="566"/>
      <c r="X275" s="566"/>
      <c r="Y275" s="566"/>
      <c r="Z275" s="566"/>
      <c r="AA275" s="566"/>
      <c r="AB275" s="566"/>
      <c r="AC275" s="566"/>
      <c r="AD275" s="566"/>
      <c r="AE275" s="566"/>
      <c r="AF275" s="566"/>
      <c r="AG275" s="566"/>
      <c r="AH275" s="566"/>
    </row>
    <row r="276" spans="1:34" ht="15.75">
      <c r="A276" s="500"/>
      <c r="B276" s="566"/>
      <c r="C276" s="567"/>
      <c r="D276" s="567"/>
      <c r="E276" s="566"/>
      <c r="F276" s="566"/>
      <c r="G276" s="566"/>
      <c r="H276" s="566"/>
      <c r="I276" s="566"/>
      <c r="J276" s="566"/>
      <c r="K276" s="566"/>
      <c r="L276" s="566"/>
      <c r="M276" s="566"/>
      <c r="N276" s="566"/>
      <c r="O276" s="566"/>
      <c r="P276" s="566"/>
      <c r="Q276" s="566"/>
      <c r="R276" s="566"/>
      <c r="S276" s="566"/>
      <c r="T276" s="566"/>
      <c r="U276" s="566"/>
      <c r="V276" s="566"/>
      <c r="W276" s="566"/>
      <c r="X276" s="566"/>
      <c r="Y276" s="566"/>
      <c r="Z276" s="566"/>
      <c r="AA276" s="566"/>
      <c r="AB276" s="566"/>
      <c r="AC276" s="566"/>
      <c r="AD276" s="566"/>
      <c r="AE276" s="566"/>
      <c r="AF276" s="566"/>
      <c r="AG276" s="566"/>
      <c r="AH276" s="566"/>
    </row>
    <row r="277" spans="1:34" ht="15.75">
      <c r="A277" s="500"/>
      <c r="B277" s="566"/>
      <c r="C277" s="567"/>
      <c r="D277" s="567"/>
      <c r="E277" s="566"/>
      <c r="F277" s="566"/>
      <c r="G277" s="566"/>
      <c r="H277" s="566"/>
      <c r="I277" s="566"/>
      <c r="J277" s="566"/>
      <c r="K277" s="566"/>
      <c r="L277" s="566"/>
      <c r="M277" s="566"/>
      <c r="N277" s="566"/>
      <c r="O277" s="566"/>
      <c r="P277" s="566"/>
      <c r="Q277" s="566"/>
      <c r="R277" s="566"/>
      <c r="S277" s="566"/>
      <c r="T277" s="566"/>
      <c r="U277" s="566"/>
      <c r="V277" s="566"/>
      <c r="W277" s="566"/>
      <c r="X277" s="566"/>
      <c r="Y277" s="566"/>
      <c r="Z277" s="566"/>
      <c r="AA277" s="566"/>
      <c r="AB277" s="566"/>
      <c r="AC277" s="566"/>
      <c r="AD277" s="566"/>
      <c r="AE277" s="566"/>
      <c r="AF277" s="566"/>
      <c r="AG277" s="566"/>
      <c r="AH277" s="566"/>
    </row>
    <row r="278" spans="1:34" ht="15.75">
      <c r="A278" s="500"/>
      <c r="B278" s="566"/>
      <c r="C278" s="567"/>
      <c r="D278" s="567"/>
      <c r="E278" s="566"/>
      <c r="F278" s="566"/>
      <c r="G278" s="566"/>
      <c r="H278" s="566"/>
      <c r="I278" s="566"/>
      <c r="J278" s="566"/>
      <c r="K278" s="566"/>
      <c r="L278" s="566"/>
      <c r="M278" s="566"/>
      <c r="N278" s="566"/>
      <c r="O278" s="566"/>
      <c r="P278" s="566"/>
      <c r="Q278" s="566"/>
      <c r="R278" s="566"/>
      <c r="S278" s="566"/>
      <c r="T278" s="566"/>
      <c r="U278" s="566"/>
      <c r="V278" s="566"/>
      <c r="W278" s="566"/>
      <c r="X278" s="566"/>
      <c r="Y278" s="566"/>
      <c r="Z278" s="566"/>
      <c r="AA278" s="566"/>
      <c r="AB278" s="566"/>
      <c r="AC278" s="566"/>
      <c r="AD278" s="566"/>
      <c r="AE278" s="566"/>
      <c r="AF278" s="566"/>
      <c r="AG278" s="566"/>
      <c r="AH278" s="566"/>
    </row>
    <row r="279" spans="1:34" ht="15.75">
      <c r="A279" s="500"/>
      <c r="B279" s="566"/>
      <c r="C279" s="567"/>
      <c r="D279" s="567"/>
      <c r="E279" s="566"/>
      <c r="F279" s="566"/>
      <c r="G279" s="566"/>
      <c r="H279" s="566"/>
      <c r="I279" s="566"/>
      <c r="J279" s="566"/>
      <c r="K279" s="566"/>
      <c r="L279" s="566"/>
      <c r="M279" s="566"/>
      <c r="N279" s="566"/>
      <c r="O279" s="566"/>
      <c r="P279" s="566"/>
      <c r="Q279" s="566"/>
      <c r="R279" s="566"/>
      <c r="S279" s="566"/>
      <c r="T279" s="566"/>
      <c r="U279" s="566"/>
      <c r="V279" s="566"/>
      <c r="W279" s="566"/>
      <c r="X279" s="566"/>
      <c r="Y279" s="566"/>
      <c r="Z279" s="566"/>
      <c r="AA279" s="566"/>
      <c r="AB279" s="566"/>
      <c r="AC279" s="566"/>
      <c r="AD279" s="566"/>
      <c r="AE279" s="566"/>
      <c r="AF279" s="566"/>
      <c r="AG279" s="566"/>
      <c r="AH279" s="566"/>
    </row>
    <row r="280" spans="1:34" ht="15.75">
      <c r="A280" s="500"/>
      <c r="B280" s="566"/>
      <c r="C280" s="567"/>
      <c r="D280" s="567"/>
      <c r="E280" s="566"/>
      <c r="F280" s="566"/>
      <c r="G280" s="566"/>
      <c r="H280" s="566"/>
      <c r="I280" s="566"/>
      <c r="J280" s="566"/>
      <c r="K280" s="566"/>
      <c r="L280" s="566"/>
      <c r="M280" s="566"/>
      <c r="N280" s="566"/>
      <c r="O280" s="566"/>
      <c r="P280" s="566"/>
      <c r="Q280" s="566"/>
      <c r="R280" s="566"/>
      <c r="S280" s="566"/>
      <c r="T280" s="566"/>
      <c r="U280" s="566"/>
      <c r="V280" s="566"/>
      <c r="W280" s="566"/>
      <c r="X280" s="566"/>
      <c r="Y280" s="566"/>
      <c r="Z280" s="566"/>
      <c r="AA280" s="566"/>
      <c r="AB280" s="566"/>
      <c r="AC280" s="566"/>
      <c r="AD280" s="566"/>
      <c r="AE280" s="566"/>
      <c r="AF280" s="566"/>
      <c r="AG280" s="566"/>
      <c r="AH280" s="566"/>
    </row>
    <row r="281" spans="1:34" ht="15.75">
      <c r="A281" s="500"/>
      <c r="B281" s="566"/>
      <c r="C281" s="567"/>
      <c r="D281" s="567"/>
      <c r="E281" s="566"/>
      <c r="F281" s="566"/>
      <c r="G281" s="566"/>
      <c r="H281" s="566"/>
      <c r="I281" s="566"/>
      <c r="J281" s="566"/>
      <c r="K281" s="566"/>
      <c r="L281" s="566"/>
      <c r="M281" s="566"/>
      <c r="N281" s="566"/>
      <c r="O281" s="566"/>
      <c r="P281" s="566"/>
      <c r="Q281" s="566"/>
      <c r="R281" s="566"/>
      <c r="S281" s="566"/>
      <c r="T281" s="566"/>
      <c r="U281" s="566"/>
      <c r="V281" s="566"/>
      <c r="W281" s="566"/>
      <c r="X281" s="566"/>
      <c r="Y281" s="566"/>
      <c r="Z281" s="566"/>
      <c r="AA281" s="566"/>
      <c r="AB281" s="566"/>
      <c r="AC281" s="566"/>
      <c r="AD281" s="566"/>
      <c r="AE281" s="566"/>
      <c r="AF281" s="566"/>
      <c r="AG281" s="566"/>
      <c r="AH281" s="566"/>
    </row>
    <row r="282" spans="1:34" ht="15.75">
      <c r="A282" s="500"/>
      <c r="B282" s="566"/>
      <c r="C282" s="567"/>
      <c r="D282" s="567"/>
      <c r="E282" s="566"/>
      <c r="F282" s="566"/>
      <c r="G282" s="566"/>
      <c r="H282" s="566"/>
      <c r="I282" s="566"/>
      <c r="J282" s="566"/>
      <c r="K282" s="566"/>
      <c r="L282" s="566"/>
      <c r="M282" s="566"/>
      <c r="N282" s="566"/>
      <c r="O282" s="566"/>
      <c r="P282" s="566"/>
      <c r="Q282" s="566"/>
      <c r="R282" s="566"/>
      <c r="S282" s="566"/>
      <c r="T282" s="566"/>
      <c r="U282" s="566"/>
      <c r="V282" s="566"/>
      <c r="W282" s="566"/>
      <c r="X282" s="566"/>
      <c r="Y282" s="566"/>
      <c r="Z282" s="566"/>
      <c r="AA282" s="566"/>
      <c r="AB282" s="566"/>
      <c r="AC282" s="566"/>
      <c r="AD282" s="566"/>
      <c r="AE282" s="566"/>
      <c r="AF282" s="566"/>
      <c r="AG282" s="566"/>
      <c r="AH282" s="566"/>
    </row>
    <row r="283" spans="1:34" ht="15.75">
      <c r="A283" s="500"/>
      <c r="B283" s="566"/>
      <c r="C283" s="567"/>
      <c r="D283" s="567"/>
      <c r="E283" s="566"/>
      <c r="F283" s="566"/>
      <c r="G283" s="566"/>
      <c r="H283" s="566"/>
      <c r="I283" s="566"/>
      <c r="J283" s="566"/>
      <c r="K283" s="566"/>
      <c r="L283" s="566"/>
      <c r="M283" s="566"/>
      <c r="N283" s="566"/>
      <c r="O283" s="566"/>
      <c r="P283" s="566"/>
      <c r="Q283" s="566"/>
      <c r="R283" s="566"/>
      <c r="S283" s="566"/>
      <c r="T283" s="566"/>
      <c r="U283" s="566"/>
      <c r="V283" s="566"/>
      <c r="W283" s="566"/>
      <c r="X283" s="566"/>
      <c r="Y283" s="566"/>
      <c r="Z283" s="566"/>
      <c r="AA283" s="566"/>
      <c r="AB283" s="566"/>
      <c r="AC283" s="566"/>
      <c r="AD283" s="566"/>
      <c r="AE283" s="566"/>
      <c r="AF283" s="566"/>
      <c r="AG283" s="566"/>
      <c r="AH283" s="566"/>
    </row>
    <row r="284" spans="1:34" ht="15.75">
      <c r="A284" s="500"/>
      <c r="B284" s="566"/>
      <c r="C284" s="567"/>
      <c r="D284" s="567"/>
      <c r="E284" s="566"/>
      <c r="F284" s="566"/>
      <c r="G284" s="566"/>
      <c r="H284" s="566"/>
      <c r="I284" s="566"/>
      <c r="J284" s="566"/>
      <c r="K284" s="566"/>
      <c r="L284" s="566"/>
      <c r="M284" s="566"/>
      <c r="N284" s="566"/>
      <c r="O284" s="566"/>
      <c r="P284" s="566"/>
      <c r="Q284" s="566"/>
      <c r="R284" s="566"/>
      <c r="S284" s="566"/>
      <c r="T284" s="566"/>
      <c r="U284" s="566"/>
      <c r="V284" s="566"/>
      <c r="W284" s="566"/>
      <c r="X284" s="566"/>
      <c r="Y284" s="566"/>
      <c r="Z284" s="566"/>
      <c r="AA284" s="566"/>
      <c r="AB284" s="566"/>
      <c r="AC284" s="566"/>
      <c r="AD284" s="566"/>
      <c r="AE284" s="566"/>
      <c r="AF284" s="566"/>
      <c r="AG284" s="566"/>
      <c r="AH284" s="566"/>
    </row>
    <row r="285" spans="1:34" ht="15.75">
      <c r="A285" s="500"/>
      <c r="B285" s="566"/>
      <c r="C285" s="567"/>
      <c r="D285" s="567"/>
      <c r="E285" s="566"/>
      <c r="F285" s="566"/>
      <c r="G285" s="566"/>
      <c r="H285" s="566"/>
      <c r="I285" s="566"/>
      <c r="J285" s="566"/>
      <c r="K285" s="566"/>
      <c r="L285" s="566"/>
      <c r="M285" s="566"/>
      <c r="N285" s="566"/>
      <c r="O285" s="566"/>
      <c r="P285" s="566"/>
      <c r="Q285" s="566"/>
      <c r="R285" s="566"/>
      <c r="S285" s="566"/>
      <c r="T285" s="566"/>
      <c r="U285" s="566"/>
      <c r="V285" s="566"/>
      <c r="W285" s="566"/>
      <c r="X285" s="566"/>
      <c r="Y285" s="566"/>
      <c r="Z285" s="566"/>
      <c r="AA285" s="566"/>
      <c r="AB285" s="566"/>
      <c r="AC285" s="566"/>
      <c r="AD285" s="566"/>
      <c r="AE285" s="566"/>
      <c r="AF285" s="566"/>
      <c r="AG285" s="566"/>
      <c r="AH285" s="566"/>
    </row>
    <row r="286" spans="1:34" ht="15.75">
      <c r="A286" s="500"/>
      <c r="B286" s="566"/>
      <c r="C286" s="567"/>
      <c r="D286" s="567"/>
      <c r="E286" s="566"/>
      <c r="F286" s="566"/>
      <c r="G286" s="566"/>
      <c r="H286" s="566"/>
      <c r="I286" s="566"/>
      <c r="J286" s="566"/>
      <c r="K286" s="566"/>
      <c r="L286" s="566"/>
      <c r="M286" s="566"/>
      <c r="N286" s="566"/>
      <c r="O286" s="566"/>
      <c r="P286" s="566"/>
      <c r="Q286" s="566"/>
      <c r="R286" s="566"/>
      <c r="S286" s="566"/>
      <c r="T286" s="566"/>
      <c r="U286" s="566"/>
      <c r="V286" s="566"/>
      <c r="W286" s="566"/>
      <c r="X286" s="566"/>
      <c r="Y286" s="566"/>
      <c r="Z286" s="566"/>
      <c r="AA286" s="566"/>
      <c r="AB286" s="566"/>
      <c r="AC286" s="566"/>
      <c r="AD286" s="566"/>
      <c r="AE286" s="566"/>
      <c r="AF286" s="566"/>
      <c r="AG286" s="566"/>
      <c r="AH286" s="566"/>
    </row>
    <row r="287" spans="1:34" ht="15.75">
      <c r="A287" s="500"/>
      <c r="B287" s="566"/>
      <c r="C287" s="567"/>
      <c r="D287" s="567"/>
      <c r="E287" s="566"/>
      <c r="F287" s="566"/>
      <c r="G287" s="566"/>
      <c r="H287" s="566"/>
      <c r="I287" s="566"/>
      <c r="J287" s="566"/>
      <c r="K287" s="566"/>
      <c r="L287" s="566"/>
      <c r="M287" s="566"/>
      <c r="N287" s="566"/>
      <c r="O287" s="566"/>
      <c r="P287" s="566"/>
      <c r="Q287" s="566"/>
      <c r="R287" s="566"/>
      <c r="S287" s="566"/>
      <c r="T287" s="566"/>
      <c r="U287" s="566"/>
      <c r="V287" s="566"/>
      <c r="W287" s="566"/>
      <c r="X287" s="566"/>
      <c r="Y287" s="566"/>
      <c r="Z287" s="566"/>
      <c r="AA287" s="566"/>
      <c r="AB287" s="566"/>
      <c r="AC287" s="566"/>
      <c r="AD287" s="566"/>
      <c r="AE287" s="566"/>
      <c r="AF287" s="566"/>
      <c r="AG287" s="566"/>
      <c r="AH287" s="566"/>
    </row>
    <row r="288" spans="1:34" ht="15.75">
      <c r="A288" s="500"/>
      <c r="B288" s="566"/>
      <c r="C288" s="567"/>
      <c r="D288" s="567"/>
      <c r="E288" s="566"/>
      <c r="F288" s="566"/>
      <c r="G288" s="566"/>
      <c r="H288" s="566"/>
      <c r="I288" s="566"/>
      <c r="J288" s="566"/>
      <c r="K288" s="566"/>
      <c r="L288" s="566"/>
      <c r="M288" s="566"/>
      <c r="N288" s="566"/>
      <c r="O288" s="566"/>
      <c r="P288" s="566"/>
      <c r="Q288" s="566"/>
      <c r="R288" s="566"/>
      <c r="S288" s="566"/>
      <c r="T288" s="566"/>
      <c r="U288" s="566"/>
      <c r="V288" s="566"/>
      <c r="W288" s="566"/>
      <c r="X288" s="566"/>
      <c r="Y288" s="566"/>
      <c r="Z288" s="566"/>
      <c r="AA288" s="566"/>
      <c r="AB288" s="566"/>
      <c r="AC288" s="566"/>
      <c r="AD288" s="566"/>
      <c r="AE288" s="566"/>
      <c r="AF288" s="566"/>
      <c r="AG288" s="566"/>
      <c r="AH288" s="566"/>
    </row>
    <row r="289" spans="1:34" ht="15.75">
      <c r="A289" s="500"/>
      <c r="B289" s="566"/>
      <c r="C289" s="567"/>
      <c r="D289" s="567"/>
      <c r="E289" s="566"/>
      <c r="F289" s="566"/>
      <c r="G289" s="566"/>
      <c r="H289" s="566"/>
      <c r="I289" s="566"/>
      <c r="J289" s="566"/>
      <c r="K289" s="566"/>
      <c r="L289" s="566"/>
      <c r="M289" s="566"/>
      <c r="N289" s="566"/>
      <c r="O289" s="566"/>
      <c r="P289" s="566"/>
      <c r="Q289" s="566"/>
      <c r="R289" s="566"/>
      <c r="S289" s="566"/>
      <c r="T289" s="566"/>
      <c r="U289" s="566"/>
      <c r="V289" s="566"/>
      <c r="W289" s="566"/>
      <c r="X289" s="566"/>
      <c r="Y289" s="566"/>
      <c r="Z289" s="566"/>
      <c r="AA289" s="566"/>
      <c r="AB289" s="566"/>
      <c r="AC289" s="566"/>
      <c r="AD289" s="566"/>
      <c r="AE289" s="566"/>
      <c r="AF289" s="566"/>
      <c r="AG289" s="566"/>
      <c r="AH289" s="566"/>
    </row>
    <row r="290" spans="1:34" ht="15.75">
      <c r="A290" s="500"/>
      <c r="B290" s="566"/>
      <c r="C290" s="567"/>
      <c r="D290" s="567"/>
      <c r="E290" s="566"/>
      <c r="F290" s="566"/>
      <c r="G290" s="566"/>
      <c r="H290" s="566"/>
      <c r="I290" s="566"/>
      <c r="J290" s="566"/>
      <c r="K290" s="566"/>
      <c r="L290" s="566"/>
      <c r="M290" s="566"/>
      <c r="N290" s="566"/>
      <c r="O290" s="566"/>
      <c r="P290" s="566"/>
      <c r="Q290" s="566"/>
      <c r="R290" s="566"/>
      <c r="S290" s="566"/>
      <c r="T290" s="566"/>
      <c r="U290" s="566"/>
      <c r="V290" s="566"/>
      <c r="W290" s="566"/>
      <c r="X290" s="566"/>
      <c r="Y290" s="566"/>
      <c r="Z290" s="566"/>
      <c r="AA290" s="566"/>
      <c r="AB290" s="566"/>
      <c r="AC290" s="566"/>
      <c r="AD290" s="566"/>
      <c r="AE290" s="566"/>
      <c r="AF290" s="566"/>
      <c r="AG290" s="566"/>
      <c r="AH290" s="566"/>
    </row>
    <row r="291" spans="1:34" ht="15.75">
      <c r="A291" s="500"/>
      <c r="B291" s="566"/>
      <c r="C291" s="567"/>
      <c r="D291" s="567"/>
      <c r="E291" s="566"/>
      <c r="F291" s="566"/>
      <c r="G291" s="566"/>
      <c r="H291" s="566"/>
      <c r="I291" s="566"/>
      <c r="J291" s="566"/>
      <c r="K291" s="566"/>
      <c r="L291" s="566"/>
      <c r="M291" s="566"/>
      <c r="N291" s="566"/>
      <c r="O291" s="566"/>
      <c r="P291" s="566"/>
      <c r="Q291" s="566"/>
      <c r="R291" s="566"/>
      <c r="S291" s="566"/>
      <c r="T291" s="566"/>
      <c r="U291" s="566"/>
      <c r="V291" s="566"/>
      <c r="W291" s="566"/>
      <c r="X291" s="566"/>
      <c r="Y291" s="566"/>
      <c r="Z291" s="566"/>
      <c r="AA291" s="566"/>
      <c r="AB291" s="566"/>
      <c r="AC291" s="566"/>
      <c r="AD291" s="566"/>
      <c r="AE291" s="566"/>
      <c r="AF291" s="566"/>
      <c r="AG291" s="566"/>
      <c r="AH291" s="566"/>
    </row>
    <row r="292" spans="1:34" ht="15.75">
      <c r="A292" s="500"/>
      <c r="B292" s="566"/>
      <c r="C292" s="567"/>
      <c r="D292" s="567"/>
      <c r="E292" s="566"/>
      <c r="F292" s="566"/>
      <c r="G292" s="566"/>
      <c r="H292" s="566"/>
      <c r="I292" s="566"/>
      <c r="J292" s="566"/>
      <c r="K292" s="566"/>
      <c r="L292" s="566"/>
      <c r="M292" s="566"/>
      <c r="N292" s="566"/>
      <c r="O292" s="566"/>
      <c r="P292" s="566"/>
      <c r="Q292" s="566"/>
      <c r="R292" s="566"/>
      <c r="S292" s="566"/>
      <c r="T292" s="566"/>
      <c r="U292" s="566"/>
      <c r="V292" s="566"/>
      <c r="W292" s="566"/>
      <c r="X292" s="566"/>
      <c r="Y292" s="566"/>
      <c r="Z292" s="566"/>
      <c r="AA292" s="566"/>
      <c r="AB292" s="566"/>
      <c r="AC292" s="566"/>
      <c r="AD292" s="566"/>
      <c r="AE292" s="566"/>
      <c r="AF292" s="566"/>
      <c r="AG292" s="566"/>
      <c r="AH292" s="566"/>
    </row>
    <row r="293" spans="1:34" ht="15.75">
      <c r="A293" s="500"/>
      <c r="B293" s="566"/>
      <c r="C293" s="567"/>
      <c r="D293" s="567"/>
      <c r="E293" s="566"/>
      <c r="F293" s="566"/>
      <c r="G293" s="566"/>
      <c r="H293" s="566"/>
      <c r="I293" s="566"/>
      <c r="J293" s="566"/>
      <c r="K293" s="566"/>
      <c r="L293" s="566"/>
      <c r="M293" s="566"/>
      <c r="N293" s="566"/>
      <c r="O293" s="566"/>
      <c r="P293" s="566"/>
      <c r="Q293" s="566"/>
      <c r="R293" s="566"/>
      <c r="S293" s="566"/>
      <c r="T293" s="566"/>
      <c r="U293" s="566"/>
      <c r="V293" s="566"/>
      <c r="W293" s="566"/>
      <c r="X293" s="566"/>
      <c r="Y293" s="566"/>
      <c r="Z293" s="566"/>
      <c r="AA293" s="566"/>
      <c r="AB293" s="566"/>
      <c r="AC293" s="566"/>
      <c r="AD293" s="566"/>
      <c r="AE293" s="566"/>
      <c r="AF293" s="566"/>
      <c r="AG293" s="566"/>
      <c r="AH293" s="566"/>
    </row>
    <row r="294" spans="1:34" ht="15.75">
      <c r="A294" s="500"/>
      <c r="B294" s="566"/>
      <c r="C294" s="567"/>
      <c r="D294" s="567"/>
      <c r="E294" s="566"/>
      <c r="F294" s="566"/>
      <c r="G294" s="566"/>
      <c r="H294" s="566"/>
      <c r="I294" s="566"/>
      <c r="J294" s="566"/>
      <c r="K294" s="566"/>
      <c r="L294" s="566"/>
      <c r="M294" s="566"/>
      <c r="N294" s="566"/>
      <c r="O294" s="566"/>
      <c r="P294" s="566"/>
      <c r="Q294" s="566"/>
      <c r="R294" s="566"/>
      <c r="S294" s="566"/>
      <c r="T294" s="566"/>
      <c r="U294" s="566"/>
      <c r="V294" s="566"/>
      <c r="W294" s="566"/>
      <c r="X294" s="566"/>
      <c r="Y294" s="566"/>
      <c r="Z294" s="566"/>
      <c r="AA294" s="566"/>
      <c r="AB294" s="566"/>
      <c r="AC294" s="566"/>
      <c r="AD294" s="566"/>
      <c r="AE294" s="566"/>
      <c r="AF294" s="566"/>
      <c r="AG294" s="566"/>
      <c r="AH294" s="566"/>
    </row>
    <row r="295" spans="1:34" ht="15.75">
      <c r="A295" s="500"/>
      <c r="B295" s="566"/>
      <c r="C295" s="567"/>
      <c r="D295" s="567"/>
      <c r="E295" s="566"/>
      <c r="F295" s="566"/>
      <c r="G295" s="566"/>
      <c r="H295" s="566"/>
      <c r="I295" s="566"/>
      <c r="J295" s="566"/>
      <c r="K295" s="566"/>
      <c r="L295" s="566"/>
      <c r="M295" s="566"/>
      <c r="N295" s="566"/>
      <c r="O295" s="566"/>
      <c r="P295" s="566"/>
      <c r="Q295" s="566"/>
      <c r="R295" s="566"/>
      <c r="S295" s="566"/>
      <c r="T295" s="566"/>
      <c r="U295" s="566"/>
      <c r="V295" s="566"/>
      <c r="W295" s="566"/>
      <c r="X295" s="566"/>
      <c r="Y295" s="566"/>
      <c r="Z295" s="566"/>
      <c r="AA295" s="566"/>
      <c r="AB295" s="566"/>
      <c r="AC295" s="566"/>
      <c r="AD295" s="566"/>
      <c r="AE295" s="566"/>
      <c r="AF295" s="566"/>
      <c r="AG295" s="566"/>
      <c r="AH295" s="566"/>
    </row>
    <row r="296" spans="1:34" ht="15.75">
      <c r="A296" s="500"/>
      <c r="B296" s="566"/>
      <c r="C296" s="567"/>
      <c r="D296" s="567"/>
      <c r="E296" s="566"/>
      <c r="F296" s="566"/>
      <c r="G296" s="566"/>
      <c r="H296" s="566"/>
      <c r="I296" s="566"/>
      <c r="J296" s="566"/>
      <c r="K296" s="566"/>
      <c r="L296" s="566"/>
      <c r="M296" s="566"/>
      <c r="N296" s="566"/>
      <c r="O296" s="566"/>
      <c r="P296" s="566"/>
      <c r="Q296" s="566"/>
      <c r="R296" s="566"/>
      <c r="S296" s="566"/>
      <c r="T296" s="566"/>
      <c r="U296" s="566"/>
      <c r="V296" s="566"/>
      <c r="W296" s="566"/>
      <c r="X296" s="566"/>
      <c r="Y296" s="566"/>
      <c r="Z296" s="566"/>
      <c r="AA296" s="566"/>
      <c r="AB296" s="566"/>
      <c r="AC296" s="566"/>
      <c r="AD296" s="566"/>
      <c r="AE296" s="566"/>
      <c r="AF296" s="566"/>
      <c r="AG296" s="566"/>
      <c r="AH296" s="566"/>
    </row>
    <row r="297" spans="1:34" ht="15.75">
      <c r="A297" s="500"/>
      <c r="B297" s="566"/>
      <c r="C297" s="567"/>
      <c r="D297" s="567"/>
      <c r="E297" s="566"/>
      <c r="F297" s="566"/>
      <c r="G297" s="566"/>
      <c r="H297" s="566"/>
      <c r="I297" s="566"/>
      <c r="J297" s="566"/>
      <c r="K297" s="566"/>
      <c r="L297" s="566"/>
      <c r="M297" s="566"/>
      <c r="N297" s="566"/>
      <c r="O297" s="566"/>
      <c r="P297" s="566"/>
      <c r="Q297" s="566"/>
      <c r="R297" s="566"/>
      <c r="S297" s="566"/>
      <c r="T297" s="566"/>
      <c r="U297" s="566"/>
      <c r="V297" s="566"/>
      <c r="W297" s="566"/>
      <c r="X297" s="566"/>
      <c r="Y297" s="566"/>
      <c r="Z297" s="566"/>
      <c r="AA297" s="566"/>
      <c r="AB297" s="566"/>
      <c r="AC297" s="566"/>
      <c r="AD297" s="566"/>
      <c r="AE297" s="566"/>
      <c r="AF297" s="566"/>
      <c r="AG297" s="566"/>
      <c r="AH297" s="566"/>
    </row>
    <row r="298" spans="1:34" ht="15.75">
      <c r="A298" s="500"/>
      <c r="B298" s="566"/>
      <c r="C298" s="567"/>
      <c r="D298" s="567"/>
      <c r="E298" s="566"/>
      <c r="F298" s="566"/>
      <c r="G298" s="566"/>
      <c r="H298" s="566"/>
      <c r="I298" s="566"/>
      <c r="J298" s="566"/>
      <c r="K298" s="566"/>
      <c r="L298" s="566"/>
      <c r="M298" s="566"/>
      <c r="N298" s="566"/>
      <c r="O298" s="566"/>
      <c r="P298" s="566"/>
      <c r="Q298" s="566"/>
      <c r="R298" s="566"/>
      <c r="S298" s="566"/>
      <c r="T298" s="566"/>
      <c r="U298" s="566"/>
      <c r="V298" s="566"/>
      <c r="W298" s="566"/>
      <c r="X298" s="566"/>
      <c r="Y298" s="566"/>
      <c r="Z298" s="566"/>
      <c r="AA298" s="566"/>
      <c r="AB298" s="566"/>
      <c r="AC298" s="566"/>
      <c r="AD298" s="566"/>
      <c r="AE298" s="566"/>
      <c r="AF298" s="566"/>
      <c r="AG298" s="566"/>
      <c r="AH298" s="566"/>
    </row>
    <row r="299" spans="1:34" ht="15.75">
      <c r="A299" s="500"/>
      <c r="B299" s="566"/>
      <c r="C299" s="567"/>
      <c r="D299" s="567"/>
      <c r="E299" s="566"/>
      <c r="F299" s="566"/>
      <c r="G299" s="566"/>
      <c r="H299" s="566"/>
      <c r="I299" s="566"/>
      <c r="J299" s="566"/>
      <c r="K299" s="566"/>
      <c r="L299" s="566"/>
      <c r="M299" s="566"/>
      <c r="N299" s="566"/>
      <c r="O299" s="566"/>
      <c r="P299" s="566"/>
      <c r="Q299" s="566"/>
      <c r="R299" s="566"/>
      <c r="S299" s="566"/>
      <c r="T299" s="566"/>
      <c r="U299" s="566"/>
      <c r="V299" s="566"/>
      <c r="W299" s="566"/>
      <c r="X299" s="566"/>
      <c r="Y299" s="566"/>
      <c r="Z299" s="566"/>
      <c r="AA299" s="566"/>
      <c r="AB299" s="566"/>
      <c r="AC299" s="566"/>
      <c r="AD299" s="566"/>
      <c r="AE299" s="566"/>
      <c r="AF299" s="566"/>
      <c r="AG299" s="566"/>
      <c r="AH299" s="566"/>
    </row>
    <row r="300" spans="1:34" ht="15.75">
      <c r="A300" s="500"/>
      <c r="B300" s="566"/>
      <c r="C300" s="567"/>
      <c r="D300" s="567"/>
      <c r="E300" s="566"/>
      <c r="F300" s="566"/>
      <c r="G300" s="566"/>
      <c r="H300" s="566"/>
      <c r="I300" s="566"/>
      <c r="J300" s="566"/>
      <c r="K300" s="566"/>
      <c r="L300" s="566"/>
      <c r="M300" s="566"/>
      <c r="N300" s="566"/>
      <c r="O300" s="566"/>
      <c r="P300" s="566"/>
      <c r="Q300" s="566"/>
      <c r="R300" s="566"/>
      <c r="S300" s="566"/>
      <c r="T300" s="566"/>
      <c r="U300" s="566"/>
      <c r="V300" s="566"/>
      <c r="W300" s="566"/>
      <c r="X300" s="566"/>
      <c r="Y300" s="566"/>
      <c r="Z300" s="566"/>
      <c r="AA300" s="566"/>
      <c r="AB300" s="566"/>
      <c r="AC300" s="566"/>
      <c r="AD300" s="566"/>
      <c r="AE300" s="566"/>
      <c r="AF300" s="566"/>
      <c r="AG300" s="566"/>
      <c r="AH300" s="566"/>
    </row>
    <row r="301" spans="1:34" ht="15.75">
      <c r="A301" s="500"/>
      <c r="B301" s="566"/>
      <c r="C301" s="567"/>
      <c r="D301" s="567"/>
      <c r="E301" s="566"/>
      <c r="F301" s="566"/>
      <c r="G301" s="566"/>
      <c r="H301" s="566"/>
      <c r="I301" s="566"/>
      <c r="J301" s="566"/>
      <c r="K301" s="566"/>
      <c r="L301" s="566"/>
      <c r="M301" s="566"/>
      <c r="N301" s="566"/>
      <c r="O301" s="566"/>
      <c r="P301" s="566"/>
      <c r="Q301" s="566"/>
      <c r="R301" s="566"/>
      <c r="S301" s="566"/>
      <c r="T301" s="566"/>
      <c r="U301" s="566"/>
      <c r="V301" s="566"/>
      <c r="W301" s="566"/>
      <c r="X301" s="566"/>
      <c r="Y301" s="566"/>
      <c r="Z301" s="566"/>
      <c r="AA301" s="566"/>
      <c r="AB301" s="566"/>
      <c r="AC301" s="566"/>
      <c r="AD301" s="566"/>
      <c r="AE301" s="566"/>
      <c r="AF301" s="566"/>
      <c r="AG301" s="566"/>
      <c r="AH301" s="566"/>
    </row>
    <row r="302" spans="1:34" ht="15.75">
      <c r="A302" s="500"/>
      <c r="B302" s="566"/>
      <c r="C302" s="567"/>
      <c r="D302" s="567"/>
      <c r="E302" s="566"/>
      <c r="F302" s="566"/>
      <c r="G302" s="566"/>
      <c r="H302" s="566"/>
      <c r="I302" s="566"/>
      <c r="J302" s="566"/>
      <c r="K302" s="566"/>
      <c r="L302" s="566"/>
      <c r="M302" s="566"/>
      <c r="N302" s="566"/>
      <c r="O302" s="566"/>
      <c r="P302" s="566"/>
      <c r="Q302" s="566"/>
      <c r="R302" s="566"/>
      <c r="S302" s="566"/>
      <c r="T302" s="566"/>
      <c r="U302" s="566"/>
      <c r="V302" s="566"/>
      <c r="W302" s="566"/>
      <c r="X302" s="566"/>
      <c r="Y302" s="566"/>
      <c r="Z302" s="566"/>
      <c r="AA302" s="566"/>
      <c r="AB302" s="566"/>
      <c r="AC302" s="566"/>
      <c r="AD302" s="566"/>
      <c r="AE302" s="566"/>
      <c r="AF302" s="566"/>
      <c r="AG302" s="566"/>
      <c r="AH302" s="566"/>
    </row>
    <row r="303" spans="1:34" ht="15.75">
      <c r="A303" s="500"/>
      <c r="B303" s="566"/>
      <c r="C303" s="567"/>
      <c r="D303" s="567"/>
      <c r="E303" s="566"/>
      <c r="F303" s="566"/>
      <c r="G303" s="566"/>
      <c r="H303" s="566"/>
      <c r="I303" s="566"/>
      <c r="J303" s="566"/>
      <c r="K303" s="566"/>
      <c r="L303" s="566"/>
      <c r="M303" s="566"/>
      <c r="N303" s="566"/>
      <c r="O303" s="566"/>
      <c r="P303" s="566"/>
      <c r="Q303" s="566"/>
      <c r="R303" s="566"/>
      <c r="S303" s="566"/>
      <c r="T303" s="566"/>
      <c r="U303" s="566"/>
      <c r="V303" s="566"/>
      <c r="W303" s="566"/>
      <c r="X303" s="566"/>
      <c r="Y303" s="566"/>
      <c r="Z303" s="566"/>
      <c r="AA303" s="566"/>
      <c r="AB303" s="566"/>
      <c r="AC303" s="566"/>
      <c r="AD303" s="566"/>
      <c r="AE303" s="566"/>
      <c r="AF303" s="566"/>
      <c r="AG303" s="566"/>
      <c r="AH303" s="566"/>
    </row>
    <row r="304" spans="1:34" ht="15.75">
      <c r="A304" s="500"/>
      <c r="B304" s="566"/>
      <c r="C304" s="567"/>
      <c r="D304" s="567"/>
      <c r="E304" s="566"/>
      <c r="F304" s="566"/>
      <c r="G304" s="566"/>
      <c r="H304" s="566"/>
      <c r="I304" s="566"/>
      <c r="J304" s="566"/>
      <c r="K304" s="566"/>
      <c r="L304" s="566"/>
      <c r="M304" s="566"/>
      <c r="N304" s="566"/>
      <c r="O304" s="566"/>
      <c r="P304" s="566"/>
      <c r="Q304" s="566"/>
      <c r="R304" s="566"/>
      <c r="S304" s="566"/>
      <c r="T304" s="566"/>
      <c r="U304" s="566"/>
      <c r="V304" s="566"/>
      <c r="W304" s="566"/>
      <c r="X304" s="566"/>
      <c r="Y304" s="566"/>
      <c r="Z304" s="566"/>
      <c r="AA304" s="566"/>
      <c r="AB304" s="566"/>
      <c r="AC304" s="566"/>
      <c r="AD304" s="566"/>
      <c r="AE304" s="566"/>
      <c r="AF304" s="566"/>
      <c r="AG304" s="566"/>
      <c r="AH304" s="566"/>
    </row>
    <row r="305" spans="1:34" ht="15.75">
      <c r="A305" s="500"/>
      <c r="B305" s="566"/>
      <c r="C305" s="567"/>
      <c r="D305" s="567"/>
      <c r="E305" s="566"/>
      <c r="F305" s="566"/>
      <c r="G305" s="566"/>
      <c r="H305" s="566"/>
      <c r="I305" s="566"/>
      <c r="J305" s="566"/>
      <c r="K305" s="566"/>
      <c r="L305" s="566"/>
      <c r="M305" s="566"/>
      <c r="N305" s="566"/>
      <c r="O305" s="566"/>
      <c r="P305" s="566"/>
      <c r="Q305" s="566"/>
      <c r="R305" s="566"/>
      <c r="S305" s="566"/>
      <c r="T305" s="566"/>
      <c r="U305" s="566"/>
      <c r="V305" s="566"/>
      <c r="W305" s="566"/>
      <c r="X305" s="566"/>
      <c r="Y305" s="566"/>
      <c r="Z305" s="566"/>
      <c r="AA305" s="566"/>
      <c r="AB305" s="566"/>
      <c r="AC305" s="566"/>
      <c r="AD305" s="566"/>
      <c r="AE305" s="566"/>
      <c r="AF305" s="566"/>
      <c r="AG305" s="566"/>
      <c r="AH305" s="566"/>
    </row>
    <row r="306" spans="1:34" ht="15.75">
      <c r="A306" s="500"/>
      <c r="B306" s="566"/>
      <c r="C306" s="567"/>
      <c r="D306" s="567"/>
      <c r="E306" s="566"/>
      <c r="F306" s="566"/>
      <c r="G306" s="566"/>
      <c r="H306" s="566"/>
      <c r="I306" s="566"/>
      <c r="J306" s="566"/>
      <c r="K306" s="566"/>
      <c r="L306" s="566"/>
      <c r="M306" s="566"/>
      <c r="N306" s="566"/>
      <c r="O306" s="566"/>
      <c r="P306" s="566"/>
      <c r="Q306" s="566"/>
      <c r="R306" s="566"/>
      <c r="S306" s="566"/>
      <c r="T306" s="566"/>
      <c r="U306" s="566"/>
      <c r="V306" s="566"/>
      <c r="W306" s="566"/>
      <c r="X306" s="566"/>
      <c r="Y306" s="566"/>
      <c r="Z306" s="566"/>
      <c r="AA306" s="566"/>
      <c r="AB306" s="566"/>
      <c r="AC306" s="566"/>
      <c r="AD306" s="566"/>
      <c r="AE306" s="566"/>
      <c r="AF306" s="566"/>
      <c r="AG306" s="566"/>
      <c r="AH306" s="566"/>
    </row>
    <row r="307" spans="1:34" ht="15.75">
      <c r="A307" s="500"/>
      <c r="B307" s="566"/>
      <c r="C307" s="567"/>
      <c r="D307" s="567"/>
      <c r="E307" s="566"/>
      <c r="F307" s="566"/>
      <c r="G307" s="566"/>
      <c r="H307" s="566"/>
      <c r="I307" s="566"/>
      <c r="J307" s="566"/>
      <c r="K307" s="566"/>
      <c r="L307" s="566"/>
      <c r="M307" s="566"/>
      <c r="N307" s="566"/>
      <c r="O307" s="566"/>
      <c r="P307" s="566"/>
      <c r="Q307" s="566"/>
      <c r="R307" s="566"/>
      <c r="S307" s="566"/>
      <c r="T307" s="566"/>
      <c r="U307" s="566"/>
      <c r="V307" s="566"/>
      <c r="W307" s="566"/>
      <c r="X307" s="566"/>
      <c r="Y307" s="566"/>
      <c r="Z307" s="566"/>
      <c r="AA307" s="566"/>
      <c r="AB307" s="566"/>
      <c r="AC307" s="566"/>
      <c r="AD307" s="566"/>
      <c r="AE307" s="566"/>
      <c r="AF307" s="566"/>
      <c r="AG307" s="566"/>
      <c r="AH307" s="566"/>
    </row>
    <row r="308" spans="1:34" ht="15.75">
      <c r="A308" s="500"/>
      <c r="B308" s="566"/>
      <c r="C308" s="567"/>
      <c r="D308" s="567"/>
      <c r="E308" s="566"/>
      <c r="F308" s="566"/>
      <c r="G308" s="566"/>
      <c r="H308" s="566"/>
      <c r="I308" s="566"/>
      <c r="J308" s="566"/>
      <c r="K308" s="566"/>
      <c r="L308" s="566"/>
      <c r="M308" s="566"/>
      <c r="N308" s="566"/>
      <c r="O308" s="566"/>
      <c r="P308" s="566"/>
      <c r="Q308" s="566"/>
      <c r="R308" s="566"/>
      <c r="S308" s="566"/>
      <c r="T308" s="566"/>
      <c r="U308" s="566"/>
      <c r="V308" s="566"/>
      <c r="W308" s="566"/>
      <c r="X308" s="566"/>
      <c r="Y308" s="566"/>
      <c r="Z308" s="566"/>
      <c r="AA308" s="566"/>
      <c r="AB308" s="566"/>
      <c r="AC308" s="566"/>
      <c r="AD308" s="566"/>
      <c r="AE308" s="566"/>
      <c r="AF308" s="566"/>
      <c r="AG308" s="566"/>
      <c r="AH308" s="566"/>
    </row>
    <row r="309" spans="1:34" ht="15.75">
      <c r="A309" s="500"/>
      <c r="B309" s="566"/>
      <c r="C309" s="567"/>
      <c r="D309" s="567"/>
      <c r="E309" s="566"/>
      <c r="F309" s="566"/>
      <c r="G309" s="566"/>
      <c r="H309" s="566"/>
      <c r="I309" s="566"/>
      <c r="J309" s="566"/>
      <c r="K309" s="566"/>
      <c r="L309" s="566"/>
      <c r="M309" s="566"/>
      <c r="N309" s="566"/>
      <c r="O309" s="566"/>
      <c r="P309" s="566"/>
      <c r="Q309" s="566"/>
      <c r="R309" s="566"/>
      <c r="S309" s="566"/>
      <c r="T309" s="566"/>
      <c r="U309" s="566"/>
      <c r="V309" s="566"/>
      <c r="W309" s="566"/>
      <c r="X309" s="566"/>
      <c r="Y309" s="566"/>
      <c r="Z309" s="566"/>
      <c r="AA309" s="566"/>
      <c r="AB309" s="566"/>
      <c r="AC309" s="566"/>
      <c r="AD309" s="566"/>
      <c r="AE309" s="566"/>
      <c r="AF309" s="566"/>
      <c r="AG309" s="566"/>
      <c r="AH309" s="566"/>
    </row>
    <row r="310" spans="1:34" ht="15.75">
      <c r="A310" s="500"/>
      <c r="B310" s="566"/>
      <c r="C310" s="567"/>
      <c r="D310" s="567"/>
      <c r="E310" s="566"/>
      <c r="F310" s="566"/>
      <c r="G310" s="566"/>
      <c r="H310" s="566"/>
      <c r="I310" s="566"/>
      <c r="J310" s="566"/>
      <c r="K310" s="566"/>
      <c r="L310" s="566"/>
      <c r="M310" s="566"/>
      <c r="N310" s="566"/>
      <c r="O310" s="566"/>
      <c r="P310" s="566"/>
      <c r="Q310" s="566"/>
      <c r="R310" s="566"/>
      <c r="S310" s="566"/>
      <c r="T310" s="566"/>
      <c r="U310" s="566"/>
      <c r="V310" s="566"/>
      <c r="W310" s="566"/>
      <c r="X310" s="566"/>
      <c r="Y310" s="566"/>
      <c r="Z310" s="566"/>
      <c r="AA310" s="566"/>
      <c r="AB310" s="566"/>
      <c r="AC310" s="566"/>
      <c r="AD310" s="566"/>
      <c r="AE310" s="566"/>
      <c r="AF310" s="566"/>
      <c r="AG310" s="566"/>
      <c r="AH310" s="566"/>
    </row>
    <row r="311" spans="1:34" ht="15.75">
      <c r="A311" s="500"/>
      <c r="B311" s="566"/>
      <c r="C311" s="567"/>
      <c r="D311" s="567"/>
      <c r="E311" s="566"/>
      <c r="F311" s="566"/>
      <c r="G311" s="566"/>
      <c r="H311" s="566"/>
      <c r="I311" s="566"/>
      <c r="J311" s="566"/>
      <c r="K311" s="566"/>
      <c r="L311" s="566"/>
      <c r="M311" s="566"/>
      <c r="N311" s="566"/>
      <c r="O311" s="566"/>
      <c r="P311" s="566"/>
      <c r="Q311" s="566"/>
      <c r="R311" s="566"/>
      <c r="S311" s="566"/>
      <c r="T311" s="566"/>
      <c r="U311" s="566"/>
      <c r="V311" s="566"/>
      <c r="W311" s="566"/>
      <c r="X311" s="566"/>
      <c r="Y311" s="566"/>
      <c r="Z311" s="566"/>
      <c r="AA311" s="566"/>
      <c r="AB311" s="566"/>
      <c r="AC311" s="566"/>
      <c r="AD311" s="566"/>
      <c r="AE311" s="566"/>
      <c r="AF311" s="566"/>
      <c r="AG311" s="566"/>
      <c r="AH311" s="566"/>
    </row>
    <row r="312" spans="1:34" ht="15.75">
      <c r="A312" s="500"/>
      <c r="B312" s="566"/>
      <c r="C312" s="567"/>
      <c r="D312" s="567"/>
      <c r="E312" s="566"/>
      <c r="F312" s="566"/>
      <c r="G312" s="566"/>
      <c r="H312" s="566"/>
      <c r="I312" s="566"/>
      <c r="J312" s="566"/>
      <c r="K312" s="566"/>
      <c r="L312" s="566"/>
      <c r="M312" s="566"/>
      <c r="N312" s="566"/>
      <c r="O312" s="566"/>
      <c r="P312" s="566"/>
      <c r="Q312" s="566"/>
      <c r="R312" s="566"/>
      <c r="S312" s="566"/>
      <c r="T312" s="566"/>
      <c r="U312" s="566"/>
      <c r="V312" s="566"/>
      <c r="W312" s="566"/>
      <c r="X312" s="566"/>
      <c r="Y312" s="566"/>
      <c r="Z312" s="566"/>
      <c r="AA312" s="566"/>
      <c r="AB312" s="566"/>
      <c r="AC312" s="566"/>
      <c r="AD312" s="566"/>
      <c r="AE312" s="566"/>
      <c r="AF312" s="566"/>
      <c r="AG312" s="566"/>
      <c r="AH312" s="566"/>
    </row>
    <row r="313" spans="1:34" ht="15.75">
      <c r="A313" s="500"/>
      <c r="B313" s="566"/>
      <c r="C313" s="567"/>
      <c r="D313" s="567"/>
      <c r="E313" s="566"/>
      <c r="F313" s="566"/>
      <c r="G313" s="566"/>
      <c r="H313" s="566"/>
      <c r="I313" s="566"/>
      <c r="J313" s="566"/>
      <c r="K313" s="566"/>
      <c r="L313" s="566"/>
      <c r="M313" s="566"/>
      <c r="N313" s="566"/>
      <c r="O313" s="566"/>
      <c r="P313" s="566"/>
      <c r="Q313" s="566"/>
      <c r="R313" s="566"/>
      <c r="S313" s="566"/>
      <c r="T313" s="566"/>
      <c r="U313" s="566"/>
      <c r="V313" s="566"/>
      <c r="W313" s="566"/>
      <c r="X313" s="566"/>
      <c r="Y313" s="566"/>
      <c r="Z313" s="566"/>
      <c r="AA313" s="566"/>
      <c r="AB313" s="566"/>
      <c r="AC313" s="566"/>
      <c r="AD313" s="566"/>
      <c r="AE313" s="566"/>
      <c r="AF313" s="566"/>
      <c r="AG313" s="566"/>
      <c r="AH313" s="566"/>
    </row>
    <row r="314" spans="1:34" ht="15.75">
      <c r="A314" s="500"/>
      <c r="B314" s="566"/>
      <c r="C314" s="567"/>
      <c r="D314" s="567"/>
      <c r="E314" s="566"/>
      <c r="F314" s="566"/>
      <c r="G314" s="566"/>
      <c r="H314" s="566"/>
      <c r="I314" s="566"/>
      <c r="J314" s="566"/>
      <c r="K314" s="566"/>
      <c r="L314" s="566"/>
      <c r="M314" s="566"/>
      <c r="N314" s="566"/>
      <c r="O314" s="566"/>
      <c r="P314" s="566"/>
      <c r="Q314" s="566"/>
      <c r="R314" s="566"/>
      <c r="S314" s="566"/>
      <c r="T314" s="566"/>
      <c r="U314" s="566"/>
      <c r="V314" s="566"/>
      <c r="W314" s="566"/>
      <c r="X314" s="566"/>
      <c r="Y314" s="566"/>
      <c r="Z314" s="566"/>
      <c r="AA314" s="566"/>
      <c r="AB314" s="566"/>
      <c r="AC314" s="566"/>
      <c r="AD314" s="566"/>
      <c r="AE314" s="566"/>
      <c r="AF314" s="566"/>
      <c r="AG314" s="566"/>
      <c r="AH314" s="566"/>
    </row>
    <row r="315" spans="1:34" ht="15.75">
      <c r="A315" s="500"/>
      <c r="B315" s="566"/>
      <c r="C315" s="567"/>
      <c r="D315" s="567"/>
      <c r="E315" s="566"/>
      <c r="F315" s="566"/>
      <c r="G315" s="566"/>
      <c r="H315" s="566"/>
      <c r="I315" s="566"/>
      <c r="J315" s="566"/>
      <c r="K315" s="566"/>
      <c r="L315" s="566"/>
      <c r="M315" s="566"/>
      <c r="N315" s="566"/>
      <c r="O315" s="566"/>
      <c r="P315" s="566"/>
      <c r="Q315" s="566"/>
      <c r="R315" s="566"/>
      <c r="S315" s="566"/>
      <c r="T315" s="566"/>
      <c r="U315" s="566"/>
      <c r="V315" s="566"/>
      <c r="W315" s="566"/>
      <c r="X315" s="566"/>
      <c r="Y315" s="566"/>
      <c r="Z315" s="566"/>
      <c r="AA315" s="566"/>
      <c r="AB315" s="566"/>
      <c r="AC315" s="566"/>
      <c r="AD315" s="566"/>
      <c r="AE315" s="566"/>
      <c r="AF315" s="566"/>
      <c r="AG315" s="566"/>
      <c r="AH315" s="566"/>
    </row>
    <row r="316" spans="1:34" ht="15.75">
      <c r="A316" s="500"/>
      <c r="B316" s="566"/>
      <c r="C316" s="567"/>
      <c r="D316" s="567"/>
      <c r="E316" s="566"/>
      <c r="F316" s="566"/>
      <c r="G316" s="566"/>
      <c r="H316" s="566"/>
      <c r="I316" s="566"/>
      <c r="J316" s="566"/>
      <c r="K316" s="566"/>
      <c r="L316" s="566"/>
      <c r="M316" s="566"/>
      <c r="N316" s="566"/>
      <c r="O316" s="566"/>
      <c r="P316" s="566"/>
      <c r="Q316" s="566"/>
      <c r="R316" s="566"/>
      <c r="S316" s="566"/>
      <c r="T316" s="566"/>
      <c r="U316" s="566"/>
      <c r="V316" s="566"/>
      <c r="W316" s="566"/>
      <c r="X316" s="566"/>
      <c r="Y316" s="566"/>
      <c r="Z316" s="566"/>
      <c r="AA316" s="566"/>
      <c r="AB316" s="566"/>
      <c r="AC316" s="566"/>
      <c r="AD316" s="566"/>
      <c r="AE316" s="566"/>
      <c r="AF316" s="566"/>
      <c r="AG316" s="566"/>
      <c r="AH316" s="566"/>
    </row>
    <row r="317" spans="1:34" ht="15.75">
      <c r="A317" s="500"/>
      <c r="B317" s="566"/>
      <c r="C317" s="567"/>
      <c r="D317" s="567"/>
      <c r="E317" s="566"/>
      <c r="F317" s="566"/>
      <c r="G317" s="566"/>
      <c r="H317" s="566"/>
      <c r="I317" s="566"/>
      <c r="J317" s="566"/>
      <c r="K317" s="566"/>
      <c r="L317" s="566"/>
      <c r="M317" s="566"/>
      <c r="N317" s="566"/>
      <c r="O317" s="566"/>
      <c r="P317" s="566"/>
      <c r="Q317" s="566"/>
      <c r="R317" s="566"/>
      <c r="S317" s="566"/>
      <c r="T317" s="566"/>
      <c r="U317" s="566"/>
      <c r="V317" s="566"/>
      <c r="W317" s="566"/>
      <c r="X317" s="566"/>
      <c r="Y317" s="566"/>
      <c r="Z317" s="566"/>
      <c r="AA317" s="566"/>
      <c r="AB317" s="566"/>
      <c r="AC317" s="566"/>
      <c r="AD317" s="566"/>
      <c r="AE317" s="566"/>
      <c r="AF317" s="566"/>
      <c r="AG317" s="566"/>
      <c r="AH317" s="566"/>
    </row>
    <row r="318" spans="1:34" ht="15.75">
      <c r="A318" s="500"/>
      <c r="B318" s="566"/>
      <c r="C318" s="567"/>
      <c r="D318" s="567"/>
      <c r="E318" s="566"/>
      <c r="F318" s="566"/>
      <c r="G318" s="566"/>
      <c r="H318" s="566"/>
      <c r="I318" s="566"/>
      <c r="J318" s="566"/>
      <c r="K318" s="566"/>
      <c r="L318" s="566"/>
      <c r="M318" s="566"/>
      <c r="N318" s="566"/>
      <c r="O318" s="566"/>
      <c r="P318" s="566"/>
      <c r="Q318" s="566"/>
      <c r="R318" s="566"/>
      <c r="S318" s="566"/>
      <c r="T318" s="566"/>
      <c r="U318" s="566"/>
      <c r="V318" s="566"/>
      <c r="W318" s="566"/>
      <c r="X318" s="566"/>
      <c r="Y318" s="566"/>
      <c r="Z318" s="566"/>
      <c r="AA318" s="566"/>
      <c r="AB318" s="566"/>
      <c r="AC318" s="566"/>
      <c r="AD318" s="566"/>
      <c r="AE318" s="566"/>
      <c r="AF318" s="566"/>
      <c r="AG318" s="566"/>
      <c r="AH318" s="566"/>
    </row>
    <row r="319" spans="1:34" ht="15.75">
      <c r="A319" s="500"/>
      <c r="B319" s="566"/>
      <c r="C319" s="567"/>
      <c r="D319" s="567"/>
      <c r="E319" s="566"/>
      <c r="F319" s="566"/>
      <c r="G319" s="566"/>
      <c r="H319" s="566"/>
      <c r="I319" s="566"/>
      <c r="J319" s="566"/>
      <c r="K319" s="566"/>
      <c r="L319" s="566"/>
      <c r="M319" s="566"/>
      <c r="N319" s="566"/>
      <c r="O319" s="566"/>
      <c r="P319" s="566"/>
      <c r="Q319" s="566"/>
      <c r="R319" s="566"/>
      <c r="S319" s="566"/>
      <c r="T319" s="566"/>
      <c r="U319" s="566"/>
      <c r="V319" s="566"/>
      <c r="W319" s="566"/>
      <c r="X319" s="566"/>
      <c r="Y319" s="566"/>
      <c r="Z319" s="566"/>
      <c r="AA319" s="566"/>
      <c r="AB319" s="566"/>
      <c r="AC319" s="566"/>
      <c r="AD319" s="566"/>
      <c r="AE319" s="566"/>
      <c r="AF319" s="566"/>
      <c r="AG319" s="566"/>
      <c r="AH319" s="566"/>
    </row>
    <row r="320" spans="1:34" ht="15.75">
      <c r="A320" s="500"/>
      <c r="B320" s="566"/>
      <c r="C320" s="567"/>
      <c r="D320" s="567"/>
      <c r="E320" s="566"/>
      <c r="F320" s="566"/>
      <c r="G320" s="566"/>
      <c r="H320" s="566"/>
      <c r="I320" s="566"/>
      <c r="J320" s="566"/>
      <c r="K320" s="566"/>
      <c r="L320" s="566"/>
      <c r="M320" s="566"/>
      <c r="N320" s="566"/>
      <c r="O320" s="566"/>
      <c r="P320" s="566"/>
      <c r="Q320" s="566"/>
      <c r="R320" s="566"/>
      <c r="S320" s="566"/>
      <c r="T320" s="566"/>
      <c r="U320" s="566"/>
      <c r="V320" s="566"/>
      <c r="W320" s="566"/>
      <c r="X320" s="566"/>
      <c r="Y320" s="566"/>
      <c r="Z320" s="566"/>
      <c r="AA320" s="566"/>
      <c r="AB320" s="566"/>
      <c r="AC320" s="566"/>
      <c r="AD320" s="566"/>
      <c r="AE320" s="566"/>
      <c r="AF320" s="566"/>
      <c r="AG320" s="566"/>
      <c r="AH320" s="566"/>
    </row>
    <row r="321" spans="1:34" ht="15.75">
      <c r="A321" s="500"/>
      <c r="B321" s="566"/>
      <c r="C321" s="567"/>
      <c r="D321" s="567"/>
      <c r="E321" s="566"/>
      <c r="F321" s="566"/>
      <c r="G321" s="566"/>
      <c r="H321" s="566"/>
      <c r="I321" s="566"/>
      <c r="J321" s="566"/>
      <c r="K321" s="566"/>
      <c r="L321" s="566"/>
      <c r="M321" s="566"/>
      <c r="N321" s="566"/>
      <c r="O321" s="566"/>
      <c r="P321" s="566"/>
      <c r="Q321" s="566"/>
      <c r="R321" s="566"/>
      <c r="S321" s="566"/>
      <c r="T321" s="566"/>
      <c r="U321" s="566"/>
      <c r="V321" s="566"/>
      <c r="W321" s="566"/>
      <c r="X321" s="566"/>
      <c r="Y321" s="566"/>
      <c r="Z321" s="566"/>
      <c r="AA321" s="566"/>
      <c r="AB321" s="566"/>
      <c r="AC321" s="566"/>
      <c r="AD321" s="566"/>
      <c r="AE321" s="566"/>
      <c r="AF321" s="566"/>
      <c r="AG321" s="566"/>
      <c r="AH321" s="566"/>
    </row>
    <row r="322" spans="1:34" ht="15.75">
      <c r="A322" s="500"/>
      <c r="B322" s="566"/>
      <c r="C322" s="567"/>
      <c r="D322" s="567"/>
      <c r="E322" s="566"/>
      <c r="F322" s="566"/>
      <c r="G322" s="566"/>
      <c r="H322" s="566"/>
      <c r="I322" s="566"/>
      <c r="J322" s="566"/>
      <c r="K322" s="566"/>
      <c r="L322" s="566"/>
      <c r="M322" s="566"/>
      <c r="N322" s="566"/>
      <c r="O322" s="566"/>
      <c r="P322" s="566"/>
      <c r="Q322" s="566"/>
      <c r="R322" s="566"/>
      <c r="S322" s="566"/>
      <c r="T322" s="566"/>
      <c r="U322" s="566"/>
      <c r="V322" s="566"/>
      <c r="W322" s="566"/>
      <c r="X322" s="566"/>
      <c r="Y322" s="566"/>
      <c r="Z322" s="566"/>
      <c r="AA322" s="566"/>
      <c r="AB322" s="566"/>
      <c r="AC322" s="566"/>
      <c r="AD322" s="566"/>
      <c r="AE322" s="566"/>
      <c r="AF322" s="566"/>
      <c r="AG322" s="566"/>
      <c r="AH322" s="566"/>
    </row>
    <row r="323" spans="1:34" ht="15.75">
      <c r="A323" s="500"/>
      <c r="B323" s="566"/>
      <c r="C323" s="567"/>
      <c r="D323" s="567"/>
      <c r="E323" s="566"/>
      <c r="F323" s="566"/>
      <c r="G323" s="566"/>
      <c r="H323" s="566"/>
      <c r="I323" s="566"/>
      <c r="J323" s="566"/>
      <c r="K323" s="566"/>
      <c r="L323" s="566"/>
      <c r="M323" s="566"/>
      <c r="N323" s="566"/>
      <c r="O323" s="566"/>
      <c r="P323" s="566"/>
      <c r="Q323" s="566"/>
      <c r="R323" s="566"/>
      <c r="S323" s="566"/>
      <c r="T323" s="566"/>
      <c r="U323" s="566"/>
      <c r="V323" s="566"/>
      <c r="W323" s="566"/>
      <c r="X323" s="566"/>
      <c r="Y323" s="566"/>
      <c r="Z323" s="566"/>
      <c r="AA323" s="566"/>
      <c r="AB323" s="566"/>
      <c r="AC323" s="566"/>
      <c r="AD323" s="566"/>
      <c r="AE323" s="566"/>
      <c r="AF323" s="566"/>
      <c r="AG323" s="566"/>
      <c r="AH323" s="566"/>
    </row>
    <row r="324" spans="1:34" ht="15.75">
      <c r="A324" s="500"/>
      <c r="B324" s="566"/>
      <c r="C324" s="567"/>
      <c r="D324" s="567"/>
      <c r="E324" s="566"/>
      <c r="F324" s="566"/>
      <c r="G324" s="566"/>
      <c r="H324" s="566"/>
      <c r="I324" s="566"/>
      <c r="J324" s="566"/>
      <c r="K324" s="566"/>
      <c r="L324" s="566"/>
      <c r="M324" s="566"/>
      <c r="N324" s="566"/>
      <c r="O324" s="566"/>
      <c r="P324" s="566"/>
      <c r="Q324" s="566"/>
      <c r="R324" s="566"/>
      <c r="S324" s="566"/>
      <c r="T324" s="566"/>
      <c r="U324" s="566"/>
      <c r="V324" s="566"/>
      <c r="W324" s="566"/>
      <c r="X324" s="566"/>
      <c r="Y324" s="566"/>
      <c r="Z324" s="566"/>
      <c r="AA324" s="566"/>
      <c r="AB324" s="566"/>
      <c r="AC324" s="566"/>
      <c r="AD324" s="566"/>
      <c r="AE324" s="566"/>
      <c r="AF324" s="566"/>
      <c r="AG324" s="566"/>
      <c r="AH324" s="566"/>
    </row>
    <row r="325" spans="1:34" ht="15.75">
      <c r="A325" s="500"/>
      <c r="B325" s="566"/>
      <c r="C325" s="567"/>
      <c r="D325" s="567"/>
      <c r="E325" s="566"/>
      <c r="F325" s="566"/>
      <c r="G325" s="566"/>
      <c r="H325" s="566"/>
      <c r="I325" s="566"/>
      <c r="J325" s="566"/>
      <c r="K325" s="566"/>
      <c r="L325" s="566"/>
      <c r="M325" s="566"/>
      <c r="N325" s="566"/>
      <c r="O325" s="566"/>
      <c r="P325" s="566"/>
      <c r="Q325" s="566"/>
      <c r="R325" s="566"/>
      <c r="S325" s="566"/>
      <c r="T325" s="566"/>
      <c r="U325" s="566"/>
      <c r="V325" s="566"/>
      <c r="W325" s="566"/>
      <c r="X325" s="566"/>
      <c r="Y325" s="566"/>
      <c r="Z325" s="566"/>
      <c r="AA325" s="566"/>
      <c r="AB325" s="566"/>
      <c r="AC325" s="566"/>
      <c r="AD325" s="566"/>
      <c r="AE325" s="566"/>
      <c r="AF325" s="566"/>
      <c r="AG325" s="566"/>
      <c r="AH325" s="566"/>
    </row>
    <row r="326" spans="1:34" ht="15.75">
      <c r="A326" s="500"/>
      <c r="B326" s="566"/>
      <c r="C326" s="567"/>
      <c r="D326" s="567"/>
      <c r="E326" s="566"/>
      <c r="F326" s="566"/>
      <c r="G326" s="566"/>
      <c r="H326" s="566"/>
      <c r="I326" s="566"/>
      <c r="J326" s="566"/>
      <c r="K326" s="566"/>
      <c r="L326" s="566"/>
      <c r="M326" s="566"/>
      <c r="N326" s="566"/>
      <c r="O326" s="566"/>
      <c r="P326" s="566"/>
      <c r="Q326" s="566"/>
      <c r="R326" s="566"/>
      <c r="S326" s="566"/>
      <c r="T326" s="566"/>
      <c r="U326" s="566"/>
      <c r="V326" s="566"/>
      <c r="W326" s="566"/>
      <c r="X326" s="566"/>
      <c r="Y326" s="566"/>
      <c r="Z326" s="566"/>
      <c r="AA326" s="566"/>
      <c r="AB326" s="566"/>
      <c r="AC326" s="566"/>
      <c r="AD326" s="566"/>
      <c r="AE326" s="566"/>
      <c r="AF326" s="566"/>
      <c r="AG326" s="566"/>
      <c r="AH326" s="566"/>
    </row>
    <row r="327" spans="1:34" ht="15.75">
      <c r="A327" s="500"/>
      <c r="B327" s="566"/>
      <c r="C327" s="567"/>
      <c r="D327" s="567"/>
      <c r="E327" s="566"/>
      <c r="F327" s="566"/>
      <c r="G327" s="566"/>
      <c r="H327" s="566"/>
      <c r="I327" s="566"/>
      <c r="J327" s="566"/>
      <c r="K327" s="566"/>
      <c r="L327" s="566"/>
      <c r="M327" s="566"/>
      <c r="N327" s="566"/>
      <c r="O327" s="566"/>
      <c r="P327" s="566"/>
      <c r="Q327" s="566"/>
      <c r="R327" s="566"/>
      <c r="S327" s="566"/>
      <c r="T327" s="566"/>
      <c r="U327" s="566"/>
      <c r="V327" s="566"/>
      <c r="W327" s="566"/>
      <c r="X327" s="566"/>
      <c r="Y327" s="566"/>
      <c r="Z327" s="566"/>
      <c r="AA327" s="566"/>
      <c r="AB327" s="566"/>
      <c r="AC327" s="566"/>
      <c r="AD327" s="566"/>
      <c r="AE327" s="566"/>
      <c r="AF327" s="566"/>
      <c r="AG327" s="566"/>
      <c r="AH327" s="566"/>
    </row>
    <row r="328" spans="1:34" ht="15.75">
      <c r="A328" s="500"/>
      <c r="B328" s="566"/>
      <c r="C328" s="567"/>
      <c r="D328" s="567"/>
      <c r="E328" s="566"/>
      <c r="F328" s="566"/>
      <c r="G328" s="566"/>
      <c r="H328" s="566"/>
      <c r="I328" s="566"/>
      <c r="J328" s="566"/>
      <c r="K328" s="566"/>
      <c r="L328" s="566"/>
      <c r="M328" s="566"/>
      <c r="N328" s="566"/>
      <c r="O328" s="566"/>
      <c r="P328" s="566"/>
      <c r="Q328" s="566"/>
      <c r="R328" s="566"/>
      <c r="S328" s="566"/>
      <c r="T328" s="566"/>
      <c r="U328" s="566"/>
      <c r="V328" s="566"/>
      <c r="W328" s="566"/>
      <c r="X328" s="566"/>
      <c r="Y328" s="566"/>
      <c r="Z328" s="566"/>
      <c r="AA328" s="566"/>
      <c r="AB328" s="566"/>
      <c r="AC328" s="566"/>
      <c r="AD328" s="566"/>
      <c r="AE328" s="566"/>
      <c r="AF328" s="566"/>
      <c r="AG328" s="566"/>
      <c r="AH328" s="566"/>
    </row>
    <row r="329" spans="3:4" ht="15.75">
      <c r="C329" s="562"/>
      <c r="D329" s="562"/>
    </row>
    <row r="330" spans="3:4" ht="15.75">
      <c r="C330" s="562"/>
      <c r="D330" s="562"/>
    </row>
    <row r="331" spans="3:4" ht="15.75">
      <c r="C331" s="562"/>
      <c r="D331" s="562"/>
    </row>
    <row r="332" spans="3:4" ht="15.75">
      <c r="C332" s="562"/>
      <c r="D332" s="562"/>
    </row>
    <row r="333" spans="3:4" ht="15.75">
      <c r="C333" s="562"/>
      <c r="D333" s="562"/>
    </row>
    <row r="334" spans="3:4" ht="15.75">
      <c r="C334" s="562"/>
      <c r="D334" s="562"/>
    </row>
    <row r="335" spans="3:4" ht="15.75">
      <c r="C335" s="562"/>
      <c r="D335" s="562"/>
    </row>
    <row r="336" spans="3:4" ht="15.75">
      <c r="C336" s="562"/>
      <c r="D336" s="562"/>
    </row>
    <row r="337" spans="3:4" ht="15.75">
      <c r="C337" s="562"/>
      <c r="D337" s="562"/>
    </row>
    <row r="338" spans="3:4" ht="15.75">
      <c r="C338" s="562"/>
      <c r="D338" s="562"/>
    </row>
    <row r="339" spans="3:4" ht="15.75">
      <c r="C339" s="562"/>
      <c r="D339" s="562"/>
    </row>
    <row r="340" spans="3:4" ht="15.75">
      <c r="C340" s="562"/>
      <c r="D340" s="562"/>
    </row>
    <row r="341" spans="3:4" ht="15.75">
      <c r="C341" s="562"/>
      <c r="D341" s="562"/>
    </row>
    <row r="342" spans="3:4" ht="15.75">
      <c r="C342" s="562"/>
      <c r="D342" s="562"/>
    </row>
    <row r="343" spans="3:4" ht="15.75">
      <c r="C343" s="562"/>
      <c r="D343" s="562"/>
    </row>
    <row r="344" spans="3:4" ht="15.75">
      <c r="C344" s="562"/>
      <c r="D344" s="562"/>
    </row>
    <row r="345" spans="3:4" ht="15.75">
      <c r="C345" s="562"/>
      <c r="D345" s="562"/>
    </row>
    <row r="346" spans="3:4" ht="15.75">
      <c r="C346" s="562"/>
      <c r="D346" s="562"/>
    </row>
    <row r="347" spans="3:4" ht="15.75">
      <c r="C347" s="562"/>
      <c r="D347" s="562"/>
    </row>
    <row r="348" spans="3:4" ht="15.75">
      <c r="C348" s="562"/>
      <c r="D348" s="562"/>
    </row>
    <row r="349" spans="3:4" ht="15.75">
      <c r="C349" s="562"/>
      <c r="D349" s="562"/>
    </row>
    <row r="350" spans="3:4" ht="15.75">
      <c r="C350" s="562"/>
      <c r="D350" s="562"/>
    </row>
    <row r="351" spans="3:4" ht="15.75">
      <c r="C351" s="562"/>
      <c r="D351" s="562"/>
    </row>
    <row r="352" spans="3:4" ht="15.75">
      <c r="C352" s="562"/>
      <c r="D352" s="562"/>
    </row>
    <row r="353" spans="3:4" ht="15.75">
      <c r="C353" s="562"/>
      <c r="D353" s="562"/>
    </row>
    <row r="354" spans="3:4" ht="15.75">
      <c r="C354" s="562"/>
      <c r="D354" s="562"/>
    </row>
    <row r="355" spans="3:4" ht="15.75">
      <c r="C355" s="562"/>
      <c r="D355" s="562"/>
    </row>
    <row r="356" spans="3:4" ht="15.75">
      <c r="C356" s="562"/>
      <c r="D356" s="562"/>
    </row>
    <row r="357" spans="3:4" ht="15.75">
      <c r="C357" s="562"/>
      <c r="D357" s="562"/>
    </row>
    <row r="358" spans="3:4" ht="15.75">
      <c r="C358" s="562"/>
      <c r="D358" s="562"/>
    </row>
    <row r="359" spans="3:4" ht="15.75">
      <c r="C359" s="562"/>
      <c r="D359" s="562"/>
    </row>
    <row r="360" spans="3:4" ht="15.75">
      <c r="C360" s="562"/>
      <c r="D360" s="562"/>
    </row>
    <row r="361" spans="3:4" ht="15.75">
      <c r="C361" s="562"/>
      <c r="D361" s="562"/>
    </row>
    <row r="362" spans="3:4" ht="15.75">
      <c r="C362" s="562"/>
      <c r="D362" s="562"/>
    </row>
    <row r="363" spans="3:4" ht="15.75">
      <c r="C363" s="562"/>
      <c r="D363" s="562"/>
    </row>
    <row r="364" spans="3:4" ht="15.75">
      <c r="C364" s="562"/>
      <c r="D364" s="562"/>
    </row>
    <row r="365" spans="3:4" ht="15.75">
      <c r="C365" s="562"/>
      <c r="D365" s="562"/>
    </row>
    <row r="366" spans="3:4" ht="15.75">
      <c r="C366" s="562"/>
      <c r="D366" s="562"/>
    </row>
    <row r="367" spans="3:4" ht="15.75">
      <c r="C367" s="562"/>
      <c r="D367" s="562"/>
    </row>
    <row r="368" spans="3:4" ht="15.75">
      <c r="C368" s="562"/>
      <c r="D368" s="562"/>
    </row>
    <row r="369" spans="3:4" ht="15.75">
      <c r="C369" s="562"/>
      <c r="D369" s="562"/>
    </row>
    <row r="370" spans="3:4" ht="15.75">
      <c r="C370" s="562"/>
      <c r="D370" s="562"/>
    </row>
    <row r="371" spans="3:4" ht="15.75">
      <c r="C371" s="562"/>
      <c r="D371" s="562"/>
    </row>
    <row r="372" spans="3:4" ht="15.75">
      <c r="C372" s="562"/>
      <c r="D372" s="562"/>
    </row>
    <row r="373" spans="3:4" ht="15.75">
      <c r="C373" s="562"/>
      <c r="D373" s="562"/>
    </row>
    <row r="374" spans="3:4" ht="15.75">
      <c r="C374" s="562"/>
      <c r="D374" s="562"/>
    </row>
    <row r="375" spans="3:4" ht="15.75">
      <c r="C375" s="562"/>
      <c r="D375" s="562"/>
    </row>
    <row r="376" spans="3:4" ht="15.75">
      <c r="C376" s="562"/>
      <c r="D376" s="562"/>
    </row>
    <row r="377" spans="3:4" ht="15.75">
      <c r="C377" s="562"/>
      <c r="D377" s="562"/>
    </row>
    <row r="378" spans="3:4" ht="15.75">
      <c r="C378" s="562"/>
      <c r="D378" s="562"/>
    </row>
    <row r="379" spans="3:4" ht="15.75">
      <c r="C379" s="562"/>
      <c r="D379" s="562"/>
    </row>
    <row r="380" spans="3:4" ht="15.75">
      <c r="C380" s="562"/>
      <c r="D380" s="562"/>
    </row>
    <row r="381" spans="3:4" ht="15.75">
      <c r="C381" s="562"/>
      <c r="D381" s="562"/>
    </row>
    <row r="382" spans="3:4" ht="15.75">
      <c r="C382" s="562"/>
      <c r="D382" s="562"/>
    </row>
    <row r="383" spans="3:4" ht="15.75">
      <c r="C383" s="562"/>
      <c r="D383" s="562"/>
    </row>
    <row r="384" spans="3:4" ht="15.75">
      <c r="C384" s="562"/>
      <c r="D384" s="562"/>
    </row>
    <row r="385" spans="3:4" ht="15.75">
      <c r="C385" s="562"/>
      <c r="D385" s="562"/>
    </row>
    <row r="386" spans="3:4" ht="15.75">
      <c r="C386" s="562"/>
      <c r="D386" s="562"/>
    </row>
    <row r="387" spans="3:4" ht="15.75">
      <c r="C387" s="562"/>
      <c r="D387" s="562"/>
    </row>
    <row r="388" spans="3:4" ht="15.75">
      <c r="C388" s="562"/>
      <c r="D388" s="562"/>
    </row>
    <row r="389" spans="3:4" ht="15.75">
      <c r="C389" s="562"/>
      <c r="D389" s="562"/>
    </row>
    <row r="390" spans="3:4" ht="15.75">
      <c r="C390" s="562"/>
      <c r="D390" s="562"/>
    </row>
    <row r="391" spans="3:4" ht="15.75">
      <c r="C391" s="562"/>
      <c r="D391" s="562"/>
    </row>
    <row r="392" spans="3:4" ht="15.75">
      <c r="C392" s="562"/>
      <c r="D392" s="562"/>
    </row>
    <row r="393" spans="3:4" ht="15.75">
      <c r="C393" s="562"/>
      <c r="D393" s="562"/>
    </row>
    <row r="394" spans="3:4" ht="15.75">
      <c r="C394" s="562"/>
      <c r="D394" s="562"/>
    </row>
    <row r="395" spans="3:4" ht="15.75">
      <c r="C395" s="562"/>
      <c r="D395" s="562"/>
    </row>
    <row r="396" spans="3:4" ht="15.75">
      <c r="C396" s="562"/>
      <c r="D396" s="562"/>
    </row>
    <row r="397" spans="3:4" ht="15.75">
      <c r="C397" s="562"/>
      <c r="D397" s="562"/>
    </row>
    <row r="398" spans="3:4" ht="15.75">
      <c r="C398" s="562"/>
      <c r="D398" s="562"/>
    </row>
    <row r="399" spans="3:4" ht="15.75">
      <c r="C399" s="562"/>
      <c r="D399" s="562"/>
    </row>
    <row r="400" spans="3:4" ht="15.75">
      <c r="C400" s="562"/>
      <c r="D400" s="562"/>
    </row>
    <row r="401" spans="3:4" ht="15.75">
      <c r="C401" s="562"/>
      <c r="D401" s="562"/>
    </row>
    <row r="402" spans="3:4" ht="15.75">
      <c r="C402" s="562"/>
      <c r="D402" s="562"/>
    </row>
    <row r="403" spans="3:4" ht="15.75">
      <c r="C403" s="562"/>
      <c r="D403" s="562"/>
    </row>
    <row r="404" spans="3:4" ht="15.75">
      <c r="C404" s="562"/>
      <c r="D404" s="562"/>
    </row>
    <row r="405" spans="3:4" ht="15.75">
      <c r="C405" s="562"/>
      <c r="D405" s="562"/>
    </row>
    <row r="406" spans="3:4" ht="15.75">
      <c r="C406" s="562"/>
      <c r="D406" s="562"/>
    </row>
    <row r="407" spans="3:4" ht="15.75">
      <c r="C407" s="562"/>
      <c r="D407" s="562"/>
    </row>
    <row r="408" spans="3:4" ht="15.75">
      <c r="C408" s="562"/>
      <c r="D408" s="562"/>
    </row>
    <row r="409" spans="3:4" ht="15.75">
      <c r="C409" s="562"/>
      <c r="D409" s="562"/>
    </row>
    <row r="410" spans="3:4" ht="15.75">
      <c r="C410" s="562"/>
      <c r="D410" s="562"/>
    </row>
    <row r="411" spans="3:4" ht="15.75">
      <c r="C411" s="562"/>
      <c r="D411" s="562"/>
    </row>
    <row r="412" spans="3:4" ht="15.75">
      <c r="C412" s="562"/>
      <c r="D412" s="562"/>
    </row>
    <row r="413" spans="3:4" ht="15.75">
      <c r="C413" s="562"/>
      <c r="D413" s="562"/>
    </row>
    <row r="414" spans="3:4" ht="15.75">
      <c r="C414" s="562"/>
      <c r="D414" s="562"/>
    </row>
    <row r="415" spans="3:4" ht="15.75">
      <c r="C415" s="562"/>
      <c r="D415" s="562"/>
    </row>
    <row r="416" spans="3:4" ht="15.75">
      <c r="C416" s="562"/>
      <c r="D416" s="562"/>
    </row>
    <row r="417" spans="3:4" ht="15.75">
      <c r="C417" s="562"/>
      <c r="D417" s="562"/>
    </row>
    <row r="418" spans="3:4" ht="15.75">
      <c r="C418" s="562"/>
      <c r="D418" s="562"/>
    </row>
    <row r="419" spans="3:4" ht="15.75">
      <c r="C419" s="562"/>
      <c r="D419" s="562"/>
    </row>
    <row r="420" spans="3:4" ht="15.75">
      <c r="C420" s="562"/>
      <c r="D420" s="562"/>
    </row>
    <row r="421" spans="3:4" ht="15.75">
      <c r="C421" s="562"/>
      <c r="D421" s="562"/>
    </row>
    <row r="422" spans="3:4" ht="15.75">
      <c r="C422" s="562"/>
      <c r="D422" s="562"/>
    </row>
    <row r="423" spans="3:4" ht="15.75">
      <c r="C423" s="562"/>
      <c r="D423" s="562"/>
    </row>
    <row r="424" spans="3:4" ht="15.75">
      <c r="C424" s="562"/>
      <c r="D424" s="562"/>
    </row>
    <row r="425" spans="3:4" ht="15.75">
      <c r="C425" s="562"/>
      <c r="D425" s="562"/>
    </row>
    <row r="426" spans="3:4" ht="15.75">
      <c r="C426" s="562"/>
      <c r="D426" s="562"/>
    </row>
    <row r="427" spans="3:4" ht="15.75">
      <c r="C427" s="562"/>
      <c r="D427" s="562"/>
    </row>
    <row r="428" spans="3:4" ht="15.75">
      <c r="C428" s="562"/>
      <c r="D428" s="562"/>
    </row>
    <row r="429" spans="3:4" ht="15.75">
      <c r="C429" s="562"/>
      <c r="D429" s="562"/>
    </row>
    <row r="430" spans="3:4" ht="15.75">
      <c r="C430" s="562"/>
      <c r="D430" s="562"/>
    </row>
    <row r="431" spans="3:4" ht="15.75">
      <c r="C431" s="562"/>
      <c r="D431" s="562"/>
    </row>
    <row r="432" spans="3:4" ht="15.75">
      <c r="C432" s="562"/>
      <c r="D432" s="562"/>
    </row>
    <row r="433" spans="3:4" ht="15.75">
      <c r="C433" s="562"/>
      <c r="D433" s="562"/>
    </row>
    <row r="434" spans="3:4" ht="15.75">
      <c r="C434" s="562"/>
      <c r="D434" s="562"/>
    </row>
    <row r="435" spans="3:4" ht="15.75">
      <c r="C435" s="562"/>
      <c r="D435" s="562"/>
    </row>
    <row r="436" spans="3:4" ht="15.75">
      <c r="C436" s="562"/>
      <c r="D436" s="562"/>
    </row>
    <row r="437" spans="3:4" ht="15.75">
      <c r="C437" s="562"/>
      <c r="D437" s="562"/>
    </row>
    <row r="438" spans="3:4" ht="15.75">
      <c r="C438" s="562"/>
      <c r="D438" s="562"/>
    </row>
    <row r="439" spans="3:4" ht="15.75">
      <c r="C439" s="562"/>
      <c r="D439" s="562"/>
    </row>
    <row r="440" spans="3:4" ht="15.75">
      <c r="C440" s="562"/>
      <c r="D440" s="562"/>
    </row>
    <row r="441" spans="3:4" ht="15.75">
      <c r="C441" s="562"/>
      <c r="D441" s="562"/>
    </row>
    <row r="442" spans="3:4" ht="15.75">
      <c r="C442" s="562"/>
      <c r="D442" s="562"/>
    </row>
    <row r="443" spans="3:4" ht="15.75">
      <c r="C443" s="562"/>
      <c r="D443" s="562"/>
    </row>
    <row r="444" spans="3:4" ht="15.75">
      <c r="C444" s="562"/>
      <c r="D444" s="562"/>
    </row>
    <row r="445" spans="3:4" ht="15.75">
      <c r="C445" s="562"/>
      <c r="D445" s="562"/>
    </row>
    <row r="446" spans="3:4" ht="15.75">
      <c r="C446" s="562"/>
      <c r="D446" s="562"/>
    </row>
    <row r="447" spans="3:4" ht="15.75">
      <c r="C447" s="562"/>
      <c r="D447" s="562"/>
    </row>
    <row r="448" spans="3:4" ht="15.75">
      <c r="C448" s="562"/>
      <c r="D448" s="562"/>
    </row>
    <row r="449" spans="3:4" ht="15.75">
      <c r="C449" s="562"/>
      <c r="D449" s="562"/>
    </row>
    <row r="450" spans="3:4" ht="15.75">
      <c r="C450" s="562"/>
      <c r="D450" s="562"/>
    </row>
    <row r="451" spans="3:4" ht="15.75">
      <c r="C451" s="562"/>
      <c r="D451" s="562"/>
    </row>
    <row r="452" spans="3:4" ht="15.75">
      <c r="C452" s="562"/>
      <c r="D452" s="562"/>
    </row>
    <row r="453" spans="3:4" ht="15.75">
      <c r="C453" s="562"/>
      <c r="D453" s="562"/>
    </row>
  </sheetData>
  <sheetProtection/>
  <protectedRanges>
    <protectedRange sqref="C164" name="Tartom?ny5_6_2_1_1"/>
    <protectedRange sqref="B118:B125" name="Tartom?ny5_6_1_2_1"/>
    <protectedRange sqref="E122:AB122 C122" name="Tartom?ny6_1_1_1_1_1_1"/>
    <protectedRange sqref="C130" name="Tartom?ny1_2_1"/>
    <protectedRange sqref="T160:V160 Z160:AB160 C160 E160:P160" name="Tartom?ny9_1_1"/>
    <protectedRange sqref="W166:Y166" name="Tartom?ny5_1_1_1"/>
    <protectedRange sqref="Z166:AB166 C166 E166:V166" name="Tartom?ny9_1_1_3"/>
    <protectedRange sqref="A123:A125" name="Tartom?ny5_6_4_1_1_1"/>
    <protectedRange sqref="A122" name="Tartom?ny6_1_1_1_2_1_1_1"/>
    <protectedRange sqref="A153:A155 A159" name="Tartom?ny9_1_1_1_1"/>
    <protectedRange sqref="B114" name="Tartom?ny5_6_1"/>
    <protectedRange sqref="B115:B117" name="Tartom?ny5_6_1_2_1_1"/>
    <protectedRange sqref="D160" name="Tartom?ny9_1_1_1"/>
    <protectedRange sqref="D166" name="Tartom?ny9_1_1_3_1"/>
    <protectedRange sqref="AG87 AH78:AH87 AF78:AF87" name="Tartom?ny10_1_1_2_1_2_3"/>
    <protectedRange sqref="E78:P87" name="Tartom?ny3_1_3_1_2_1_1_2_4"/>
    <protectedRange sqref="C78 B87:C87 C82:C86" name="Tartom?ny3_1_1_2_2_1_2_1_1_2_3"/>
    <protectedRange sqref="C79:C81" name="Tartom?ny3_1_1_2_2_1_1_2_1_1_2_1"/>
    <protectedRange sqref="Q87:AA87 Q78:AB86" name="Tartom?ny3_1_3_1_2_1_1_2_1_3"/>
    <protectedRange sqref="AH92 AH94:AH95 AH97:AH99 AH101:AH104" name="Tartom?ny12_1_2_1_2_2"/>
    <protectedRange sqref="AF93 AH93 AH96 AF96" name="Tartom?ny10_1_1_2_1_3_1"/>
    <protectedRange sqref="E96:S96" name="Tartom?ny3_1_3_1_2_1_1_3_2"/>
    <protectedRange sqref="C96" name="Tartom?ny3_1_1_2_2_1_2_1_1_3_1"/>
    <protectedRange sqref="C102:C104 J100:S100 G94:G95 B95:C95 C94 B105:C106 C97 B100:C100 G100 J105:S106 B94:B95 E97:S99 E92:S92 C99 G105:G106 B91:B92 C92 E101:S104 B97:B99 B101:B104 J94:S95" name="Tartom?ny5_6_3_1_1_2_3"/>
    <protectedRange sqref="H94:I95 E94:F95 E100:F100 H100:I100 H105:I106 E105:F106" name="Tartom?ny5_4_2_3_1_1_2_1"/>
    <protectedRange sqref="C98 C91 C101" name="Tartom?ny3_1_1_2_3_2_1_1_2_1"/>
    <protectedRange sqref="T96:X96 Z96:AB96" name="Tartom?ny3_1_3_1_2_1_1_3_1_1"/>
    <protectedRange sqref="T94:AB95 T92:AB92 T97:AB106" name="Tartom?ny5_6_3_1_1_2_1_2"/>
    <protectedRange sqref="D105:D106" name="Tartom?ny5_4_2_1_2_1_1_2_1_2"/>
    <protectedRange sqref="D94:D95 D100" name="Tartom?ny5_4_2_1_2_1_1_2_1_1_1"/>
    <protectedRange sqref="A156" name="Tartom?ny9_1_1_1_1_7"/>
    <protectedRange sqref="T161:V161 Z161:AB161 C161 E161:P161" name="Tartom?ny9_1_1_4"/>
    <protectedRange sqref="D161" name="Tartom?ny9_1_1_1_3"/>
    <protectedRange sqref="AF113:AH113" name="Tartom?ny5_6"/>
    <protectedRange sqref="J113:AB113 G113 B113:C113" name="Tartom?ny5_6_1_1"/>
    <protectedRange sqref="H113:I113 E113:F113" name="Tartom?ny5_4_1_1"/>
    <protectedRange sqref="B42" name="Tartom?ny1_2_1_1_1_1"/>
    <protectedRange sqref="C26:C27 C35 B25:B39" name="Tartom?ny3_2_1_2_1_1"/>
    <protectedRange sqref="B11" name="Tartom?ny1_1_5_2_1"/>
    <protectedRange sqref="B16" name="Tartom?ny3_2_3_1_1"/>
    <protectedRange sqref="B43:B44" name="Tartom?ny1_2_1_1"/>
    <protectedRange sqref="B45:B50" name="Tartom?ny3_2_2_1_1_1_1"/>
    <protectedRange sqref="C45:C50" name="Tartom?ny3_2_1_1_2_1_1_1"/>
    <protectedRange sqref="A113" name="Tartom?ny5_6_3"/>
    <protectedRange sqref="D113" name="Tartom?ny5_4_1_1_1"/>
    <protectedRange sqref="AA109" name="Tartom?ny5_6_4"/>
    <protectedRange sqref="B13:B15" name="Tartom?ny1_1_5_2_1_1"/>
    <protectedRange sqref="C15" name="Tartom?ny1_1_1_1_1_1_1"/>
    <protectedRange sqref="B12" name="Tartom?ny1_1_5_1_1_1_1"/>
  </protectedRanges>
  <mergeCells count="57">
    <mergeCell ref="C6:C7"/>
    <mergeCell ref="Q7:S7"/>
    <mergeCell ref="A1:AH1"/>
    <mergeCell ref="A2:AH2"/>
    <mergeCell ref="A3:AH3"/>
    <mergeCell ref="A4:AH4"/>
    <mergeCell ref="A5:AH5"/>
    <mergeCell ref="A6:A8"/>
    <mergeCell ref="B6:B8"/>
    <mergeCell ref="AF6:AH7"/>
    <mergeCell ref="AC6:AC8"/>
    <mergeCell ref="AD6:AD8"/>
    <mergeCell ref="AE6:AE8"/>
    <mergeCell ref="B24:C24"/>
    <mergeCell ref="E6:AB6"/>
    <mergeCell ref="H7:J7"/>
    <mergeCell ref="K7:M7"/>
    <mergeCell ref="N7:P7"/>
    <mergeCell ref="E7:G7"/>
    <mergeCell ref="T7:V7"/>
    <mergeCell ref="E138:G138"/>
    <mergeCell ref="T123:V123"/>
    <mergeCell ref="B9:C9"/>
    <mergeCell ref="W124:Y124"/>
    <mergeCell ref="B42:C42"/>
    <mergeCell ref="B53:C53"/>
    <mergeCell ref="B54:C54"/>
    <mergeCell ref="N151:P151"/>
    <mergeCell ref="W7:Y7"/>
    <mergeCell ref="Z7:AB7"/>
    <mergeCell ref="Z151:AB151"/>
    <mergeCell ref="A127:AH127"/>
    <mergeCell ref="W138:Y138"/>
    <mergeCell ref="Z138:AB138"/>
    <mergeCell ref="B137:AC137"/>
    <mergeCell ref="C146:AF146"/>
    <mergeCell ref="C147:AF147"/>
    <mergeCell ref="A128:A136"/>
    <mergeCell ref="T151:V151"/>
    <mergeCell ref="H138:J138"/>
    <mergeCell ref="K138:M138"/>
    <mergeCell ref="B150:B151"/>
    <mergeCell ref="C150:C151"/>
    <mergeCell ref="C148:AF148"/>
    <mergeCell ref="A149:AB149"/>
    <mergeCell ref="A150:A151"/>
    <mergeCell ref="W151:Y151"/>
    <mergeCell ref="Z125:AB125"/>
    <mergeCell ref="H150:AB150"/>
    <mergeCell ref="N138:P138"/>
    <mergeCell ref="Q151:S151"/>
    <mergeCell ref="C145:AF145"/>
    <mergeCell ref="Q138:S138"/>
    <mergeCell ref="T138:V138"/>
    <mergeCell ref="E151:G151"/>
    <mergeCell ref="H151:J151"/>
    <mergeCell ref="K151:M151"/>
  </mergeCells>
  <printOptions horizontalCentered="1" verticalCentered="1"/>
  <pageMargins left="0.2362204724409449" right="0.2362204724409449" top="0.5511811023622047" bottom="0.7480314960629921" header="0" footer="0"/>
  <pageSetup fitToHeight="1" fitToWidth="1" horizontalDpi="600" verticalDpi="600" orientation="portrait" paperSize="8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N334"/>
  <sheetViews>
    <sheetView tabSelected="1" view="pageBreakPreview" zoomScale="70" zoomScaleNormal="75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9" sqref="A19"/>
    </sheetView>
  </sheetViews>
  <sheetFormatPr defaultColWidth="9.140625" defaultRowHeight="12.75"/>
  <cols>
    <col min="1" max="1" width="16.00390625" style="302" customWidth="1"/>
    <col min="2" max="2" width="6.140625" style="54" customWidth="1"/>
    <col min="3" max="3" width="63.140625" style="54" customWidth="1"/>
    <col min="4" max="4" width="27.7109375" style="54" customWidth="1"/>
    <col min="5" max="28" width="5.7109375" style="54" customWidth="1"/>
    <col min="29" max="29" width="7.7109375" style="54" customWidth="1"/>
    <col min="30" max="30" width="7.57421875" style="54" customWidth="1"/>
    <col min="31" max="31" width="6.421875" style="54" customWidth="1"/>
    <col min="32" max="32" width="7.57421875" style="54" customWidth="1"/>
    <col min="33" max="33" width="7.421875" style="54" customWidth="1"/>
    <col min="34" max="34" width="8.421875" style="54" customWidth="1"/>
    <col min="35" max="35" width="5.7109375" style="54" customWidth="1"/>
    <col min="36" max="16384" width="9.140625" style="54" customWidth="1"/>
  </cols>
  <sheetData>
    <row r="1" spans="1:34" ht="15.75" customHeight="1">
      <c r="A1" s="795" t="s">
        <v>0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5"/>
      <c r="AF1" s="795"/>
      <c r="AG1" s="974"/>
      <c r="AH1" s="974"/>
    </row>
    <row r="2" spans="1:34" ht="15.75" customHeight="1">
      <c r="A2" s="796" t="s">
        <v>378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975"/>
      <c r="T2" s="975"/>
      <c r="U2" s="975"/>
      <c r="V2" s="975"/>
      <c r="W2" s="975"/>
      <c r="X2" s="975"/>
      <c r="Y2" s="975"/>
      <c r="Z2" s="975"/>
      <c r="AA2" s="975"/>
      <c r="AB2" s="975"/>
      <c r="AC2" s="975"/>
      <c r="AD2" s="975"/>
      <c r="AE2" s="975"/>
      <c r="AF2" s="975"/>
      <c r="AG2" s="975"/>
      <c r="AH2" s="975"/>
    </row>
    <row r="3" spans="1:34" ht="15.75" customHeight="1">
      <c r="A3" s="797" t="s">
        <v>421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  <c r="AF3" s="797"/>
      <c r="AG3" s="976"/>
      <c r="AH3" s="976"/>
    </row>
    <row r="4" spans="1:34" ht="15.75" customHeight="1">
      <c r="A4" s="798" t="s">
        <v>43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8"/>
      <c r="AG4" s="977"/>
      <c r="AH4" s="977"/>
    </row>
    <row r="5" spans="1:34" ht="15.75" customHeight="1" thickBot="1">
      <c r="A5" s="799" t="s">
        <v>524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</row>
    <row r="6" spans="1:34" ht="15.75" customHeight="1" thickBot="1" thickTop="1">
      <c r="A6" s="800" t="s">
        <v>1</v>
      </c>
      <c r="B6" s="803" t="s">
        <v>2</v>
      </c>
      <c r="C6" s="806" t="s">
        <v>3</v>
      </c>
      <c r="D6" s="56"/>
      <c r="E6" s="808" t="s">
        <v>4</v>
      </c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09"/>
      <c r="W6" s="809"/>
      <c r="X6" s="809"/>
      <c r="Y6" s="809"/>
      <c r="Z6" s="809"/>
      <c r="AA6" s="809"/>
      <c r="AB6" s="810"/>
      <c r="AC6" s="811" t="s">
        <v>5</v>
      </c>
      <c r="AD6" s="811" t="s">
        <v>6</v>
      </c>
      <c r="AE6" s="831" t="s">
        <v>7</v>
      </c>
      <c r="AF6" s="814" t="s">
        <v>8</v>
      </c>
      <c r="AG6" s="969"/>
      <c r="AH6" s="970"/>
    </row>
    <row r="7" spans="1:34" ht="15.75" customHeight="1" thickBot="1">
      <c r="A7" s="978"/>
      <c r="B7" s="980"/>
      <c r="C7" s="807"/>
      <c r="D7" s="53"/>
      <c r="E7" s="968" t="s">
        <v>12</v>
      </c>
      <c r="F7" s="968"/>
      <c r="G7" s="968"/>
      <c r="H7" s="968" t="s">
        <v>13</v>
      </c>
      <c r="I7" s="968"/>
      <c r="J7" s="968"/>
      <c r="K7" s="968" t="s">
        <v>14</v>
      </c>
      <c r="L7" s="968"/>
      <c r="M7" s="968"/>
      <c r="N7" s="968" t="s">
        <v>15</v>
      </c>
      <c r="O7" s="968"/>
      <c r="P7" s="968"/>
      <c r="Q7" s="968" t="s">
        <v>16</v>
      </c>
      <c r="R7" s="968"/>
      <c r="S7" s="968"/>
      <c r="T7" s="968" t="s">
        <v>17</v>
      </c>
      <c r="U7" s="968"/>
      <c r="V7" s="968"/>
      <c r="W7" s="968" t="s">
        <v>18</v>
      </c>
      <c r="X7" s="968"/>
      <c r="Y7" s="968"/>
      <c r="Z7" s="968" t="s">
        <v>53</v>
      </c>
      <c r="AA7" s="968"/>
      <c r="AB7" s="968"/>
      <c r="AC7" s="812"/>
      <c r="AD7" s="812"/>
      <c r="AE7" s="832"/>
      <c r="AF7" s="971"/>
      <c r="AG7" s="972"/>
      <c r="AH7" s="973"/>
    </row>
    <row r="8" spans="1:34" ht="79.5" customHeight="1" thickBot="1">
      <c r="A8" s="979"/>
      <c r="B8" s="981"/>
      <c r="C8" s="58" t="s">
        <v>19</v>
      </c>
      <c r="D8" s="60" t="s">
        <v>51</v>
      </c>
      <c r="E8" s="61" t="s">
        <v>44</v>
      </c>
      <c r="F8" s="62" t="s">
        <v>7</v>
      </c>
      <c r="G8" s="63" t="s">
        <v>20</v>
      </c>
      <c r="H8" s="61" t="s">
        <v>44</v>
      </c>
      <c r="I8" s="62" t="s">
        <v>7</v>
      </c>
      <c r="J8" s="63" t="s">
        <v>20</v>
      </c>
      <c r="K8" s="61" t="s">
        <v>44</v>
      </c>
      <c r="L8" s="62" t="s">
        <v>7</v>
      </c>
      <c r="M8" s="63" t="s">
        <v>20</v>
      </c>
      <c r="N8" s="61" t="s">
        <v>44</v>
      </c>
      <c r="O8" s="62" t="s">
        <v>7</v>
      </c>
      <c r="P8" s="63" t="s">
        <v>20</v>
      </c>
      <c r="Q8" s="61" t="s">
        <v>44</v>
      </c>
      <c r="R8" s="62" t="s">
        <v>7</v>
      </c>
      <c r="S8" s="63" t="s">
        <v>20</v>
      </c>
      <c r="T8" s="61" t="s">
        <v>44</v>
      </c>
      <c r="U8" s="62" t="s">
        <v>7</v>
      </c>
      <c r="V8" s="63" t="s">
        <v>20</v>
      </c>
      <c r="W8" s="61" t="s">
        <v>44</v>
      </c>
      <c r="X8" s="62" t="s">
        <v>7</v>
      </c>
      <c r="Y8" s="63" t="s">
        <v>20</v>
      </c>
      <c r="Z8" s="61" t="s">
        <v>44</v>
      </c>
      <c r="AA8" s="62" t="s">
        <v>7</v>
      </c>
      <c r="AB8" s="63" t="s">
        <v>20</v>
      </c>
      <c r="AC8" s="813"/>
      <c r="AD8" s="813"/>
      <c r="AE8" s="833"/>
      <c r="AF8" s="65" t="s">
        <v>21</v>
      </c>
      <c r="AG8" s="1" t="s">
        <v>47</v>
      </c>
      <c r="AH8" s="66" t="s">
        <v>22</v>
      </c>
    </row>
    <row r="9" spans="1:34" s="548" customFormat="1" ht="15" customHeight="1">
      <c r="A9" s="607" t="s">
        <v>12</v>
      </c>
      <c r="B9" s="823" t="s">
        <v>61</v>
      </c>
      <c r="C9" s="824"/>
      <c r="D9" s="610"/>
      <c r="E9" s="69"/>
      <c r="F9" s="69"/>
      <c r="G9" s="70"/>
      <c r="H9" s="71"/>
      <c r="I9" s="69"/>
      <c r="J9" s="72"/>
      <c r="K9" s="6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70"/>
      <c r="AG9" s="69"/>
      <c r="AH9" s="72"/>
    </row>
    <row r="10" spans="1:34" s="548" customFormat="1" ht="15.75" customHeight="1">
      <c r="A10" s="74" t="s">
        <v>63</v>
      </c>
      <c r="B10" s="825" t="s">
        <v>190</v>
      </c>
      <c r="C10" s="826"/>
      <c r="D10" s="75"/>
      <c r="E10" s="167"/>
      <c r="F10" s="78"/>
      <c r="G10" s="79"/>
      <c r="H10" s="80"/>
      <c r="I10" s="78"/>
      <c r="J10" s="81"/>
      <c r="K10" s="77"/>
      <c r="L10" s="78"/>
      <c r="M10" s="79"/>
      <c r="N10" s="80"/>
      <c r="O10" s="78"/>
      <c r="P10" s="81"/>
      <c r="Q10" s="77"/>
      <c r="R10" s="78"/>
      <c r="S10" s="79"/>
      <c r="T10" s="80"/>
      <c r="U10" s="78"/>
      <c r="V10" s="81"/>
      <c r="W10" s="77"/>
      <c r="X10" s="78"/>
      <c r="Y10" s="79"/>
      <c r="Z10" s="80"/>
      <c r="AA10" s="78"/>
      <c r="AB10" s="81"/>
      <c r="AC10" s="82"/>
      <c r="AD10" s="78"/>
      <c r="AE10" s="79"/>
      <c r="AF10" s="83"/>
      <c r="AG10" s="42"/>
      <c r="AH10" s="84"/>
    </row>
    <row r="11" spans="1:34" s="549" customFormat="1" ht="15.75" customHeight="1">
      <c r="A11" s="668" t="s">
        <v>224</v>
      </c>
      <c r="B11" s="92" t="s">
        <v>9</v>
      </c>
      <c r="C11" s="777" t="s">
        <v>555</v>
      </c>
      <c r="D11" s="515" t="s">
        <v>225</v>
      </c>
      <c r="E11" s="769">
        <v>4</v>
      </c>
      <c r="F11" s="42">
        <v>2</v>
      </c>
      <c r="G11" s="775" t="s">
        <v>48</v>
      </c>
      <c r="H11" s="778"/>
      <c r="I11" s="779"/>
      <c r="J11" s="780"/>
      <c r="K11" s="781"/>
      <c r="L11" s="779"/>
      <c r="M11" s="85"/>
      <c r="N11" s="778"/>
      <c r="O11" s="779"/>
      <c r="P11" s="780"/>
      <c r="Q11" s="781"/>
      <c r="R11" s="779"/>
      <c r="S11" s="85"/>
      <c r="T11" s="778"/>
      <c r="U11" s="779"/>
      <c r="V11" s="780"/>
      <c r="W11" s="781"/>
      <c r="X11" s="779"/>
      <c r="Y11" s="85"/>
      <c r="Z11" s="778"/>
      <c r="AA11" s="779"/>
      <c r="AB11" s="780"/>
      <c r="AC11" s="52">
        <v>60</v>
      </c>
      <c r="AD11" s="86">
        <f aca="true" t="shared" si="0" ref="AD11:AD20">AE11*30</f>
        <v>60</v>
      </c>
      <c r="AE11" s="87">
        <f aca="true" t="shared" si="1" ref="AE11:AE20">F11+I11+L11+O11+R11+U11+X11+AA11</f>
        <v>2</v>
      </c>
      <c r="AF11" s="83"/>
      <c r="AG11" s="775"/>
      <c r="AH11" s="782">
        <f>AC11</f>
        <v>60</v>
      </c>
    </row>
    <row r="12" spans="1:34" s="549" customFormat="1" ht="15.75" customHeight="1">
      <c r="A12" s="783" t="s">
        <v>566</v>
      </c>
      <c r="B12" s="92" t="s">
        <v>9</v>
      </c>
      <c r="C12" s="777" t="s">
        <v>221</v>
      </c>
      <c r="D12" s="515" t="s">
        <v>570</v>
      </c>
      <c r="E12" s="769">
        <v>4</v>
      </c>
      <c r="F12" s="42">
        <v>5</v>
      </c>
      <c r="G12" s="775" t="s">
        <v>194</v>
      </c>
      <c r="H12" s="778"/>
      <c r="I12" s="779"/>
      <c r="J12" s="780"/>
      <c r="K12" s="781"/>
      <c r="L12" s="779"/>
      <c r="M12" s="85"/>
      <c r="N12" s="778"/>
      <c r="O12" s="779"/>
      <c r="P12" s="780"/>
      <c r="Q12" s="781"/>
      <c r="R12" s="779"/>
      <c r="S12" s="85"/>
      <c r="T12" s="778"/>
      <c r="U12" s="779"/>
      <c r="V12" s="780"/>
      <c r="W12" s="781"/>
      <c r="X12" s="779"/>
      <c r="Y12" s="85"/>
      <c r="Z12" s="778"/>
      <c r="AA12" s="779"/>
      <c r="AB12" s="780"/>
      <c r="AC12" s="52">
        <v>49</v>
      </c>
      <c r="AD12" s="86">
        <f t="shared" si="0"/>
        <v>150</v>
      </c>
      <c r="AE12" s="87">
        <f t="shared" si="1"/>
        <v>5</v>
      </c>
      <c r="AF12" s="83">
        <v>13</v>
      </c>
      <c r="AG12" s="775"/>
      <c r="AH12" s="782">
        <v>36</v>
      </c>
    </row>
    <row r="13" spans="1:34" s="549" customFormat="1" ht="15.75" customHeight="1">
      <c r="A13" s="783" t="s">
        <v>567</v>
      </c>
      <c r="B13" s="92" t="s">
        <v>9</v>
      </c>
      <c r="C13" s="777" t="s">
        <v>222</v>
      </c>
      <c r="D13" s="515" t="s">
        <v>570</v>
      </c>
      <c r="E13" s="769">
        <v>4</v>
      </c>
      <c r="F13" s="42">
        <v>4</v>
      </c>
      <c r="G13" s="775" t="s">
        <v>194</v>
      </c>
      <c r="H13" s="778"/>
      <c r="I13" s="779"/>
      <c r="J13" s="780"/>
      <c r="K13" s="781"/>
      <c r="L13" s="779"/>
      <c r="M13" s="85"/>
      <c r="N13" s="778"/>
      <c r="O13" s="779"/>
      <c r="P13" s="780"/>
      <c r="Q13" s="781"/>
      <c r="R13" s="779"/>
      <c r="S13" s="85"/>
      <c r="T13" s="778"/>
      <c r="U13" s="779"/>
      <c r="V13" s="780"/>
      <c r="W13" s="781"/>
      <c r="X13" s="779"/>
      <c r="Y13" s="85"/>
      <c r="Z13" s="778"/>
      <c r="AA13" s="779"/>
      <c r="AB13" s="780"/>
      <c r="AC13" s="52">
        <v>57</v>
      </c>
      <c r="AD13" s="86">
        <f t="shared" si="0"/>
        <v>120</v>
      </c>
      <c r="AE13" s="87">
        <f t="shared" si="1"/>
        <v>4</v>
      </c>
      <c r="AF13" s="83">
        <v>20</v>
      </c>
      <c r="AG13" s="775"/>
      <c r="AH13" s="782">
        <v>37</v>
      </c>
    </row>
    <row r="14" spans="1:34" s="549" customFormat="1" ht="15.75" customHeight="1">
      <c r="A14" s="783" t="s">
        <v>568</v>
      </c>
      <c r="B14" s="92" t="s">
        <v>9</v>
      </c>
      <c r="C14" s="777" t="s">
        <v>496</v>
      </c>
      <c r="D14" s="515" t="s">
        <v>570</v>
      </c>
      <c r="E14" s="769">
        <v>6</v>
      </c>
      <c r="F14" s="42">
        <v>5</v>
      </c>
      <c r="G14" s="775" t="s">
        <v>194</v>
      </c>
      <c r="H14" s="778"/>
      <c r="I14" s="779"/>
      <c r="J14" s="780"/>
      <c r="K14" s="781"/>
      <c r="L14" s="779"/>
      <c r="M14" s="85"/>
      <c r="N14" s="778"/>
      <c r="O14" s="779"/>
      <c r="P14" s="780"/>
      <c r="Q14" s="781"/>
      <c r="R14" s="779"/>
      <c r="S14" s="85"/>
      <c r="T14" s="778"/>
      <c r="U14" s="779"/>
      <c r="V14" s="780"/>
      <c r="W14" s="781"/>
      <c r="X14" s="779"/>
      <c r="Y14" s="85"/>
      <c r="Z14" s="778"/>
      <c r="AA14" s="779"/>
      <c r="AB14" s="780"/>
      <c r="AC14" s="52">
        <v>79</v>
      </c>
      <c r="AD14" s="86">
        <f t="shared" si="0"/>
        <v>150</v>
      </c>
      <c r="AE14" s="87">
        <f t="shared" si="1"/>
        <v>5</v>
      </c>
      <c r="AF14" s="83">
        <v>22</v>
      </c>
      <c r="AG14" s="775"/>
      <c r="AH14" s="782">
        <v>57</v>
      </c>
    </row>
    <row r="15" spans="1:34" s="548" customFormat="1" ht="15.75" customHeight="1">
      <c r="A15" s="783" t="s">
        <v>569</v>
      </c>
      <c r="B15" s="92" t="s">
        <v>9</v>
      </c>
      <c r="C15" s="784" t="s">
        <v>223</v>
      </c>
      <c r="D15" s="515" t="s">
        <v>570</v>
      </c>
      <c r="E15" s="4">
        <v>6</v>
      </c>
      <c r="F15" s="42">
        <v>4</v>
      </c>
      <c r="G15" s="775" t="s">
        <v>194</v>
      </c>
      <c r="H15" s="24"/>
      <c r="I15" s="3"/>
      <c r="J15" s="25"/>
      <c r="K15" s="4"/>
      <c r="L15" s="3"/>
      <c r="M15" s="23"/>
      <c r="N15" s="24"/>
      <c r="O15" s="3"/>
      <c r="P15" s="25"/>
      <c r="Q15" s="50"/>
      <c r="R15" s="49"/>
      <c r="S15" s="23"/>
      <c r="T15" s="18"/>
      <c r="U15" s="49"/>
      <c r="V15" s="91"/>
      <c r="W15" s="92"/>
      <c r="X15" s="51"/>
      <c r="Y15" s="93"/>
      <c r="Z15" s="7"/>
      <c r="AA15" s="51"/>
      <c r="AB15" s="91"/>
      <c r="AC15" s="52">
        <v>79</v>
      </c>
      <c r="AD15" s="86">
        <f t="shared" si="0"/>
        <v>120</v>
      </c>
      <c r="AE15" s="87">
        <f t="shared" si="1"/>
        <v>4</v>
      </c>
      <c r="AF15" s="396">
        <v>22</v>
      </c>
      <c r="AG15" s="93"/>
      <c r="AH15" s="782">
        <v>57</v>
      </c>
    </row>
    <row r="16" spans="1:34" s="548" customFormat="1" ht="15.75" customHeight="1">
      <c r="A16" s="666" t="s">
        <v>396</v>
      </c>
      <c r="B16" s="370" t="s">
        <v>9</v>
      </c>
      <c r="C16" s="10" t="s">
        <v>234</v>
      </c>
      <c r="D16" s="673" t="s">
        <v>556</v>
      </c>
      <c r="E16" s="4"/>
      <c r="F16" s="3"/>
      <c r="G16" s="23"/>
      <c r="H16" s="24">
        <v>2</v>
      </c>
      <c r="I16" s="3">
        <v>4</v>
      </c>
      <c r="J16" s="25" t="s">
        <v>123</v>
      </c>
      <c r="K16" s="4"/>
      <c r="L16" s="3"/>
      <c r="M16" s="23"/>
      <c r="N16" s="24"/>
      <c r="O16" s="3"/>
      <c r="P16" s="25"/>
      <c r="Q16" s="50"/>
      <c r="R16" s="49"/>
      <c r="S16" s="23"/>
      <c r="T16" s="18"/>
      <c r="U16" s="49"/>
      <c r="V16" s="91"/>
      <c r="W16" s="92"/>
      <c r="X16" s="51"/>
      <c r="Y16" s="93"/>
      <c r="Z16" s="7"/>
      <c r="AA16" s="51"/>
      <c r="AB16" s="91"/>
      <c r="AC16" s="52">
        <v>30</v>
      </c>
      <c r="AD16" s="86">
        <f t="shared" si="0"/>
        <v>120</v>
      </c>
      <c r="AE16" s="87">
        <f t="shared" si="1"/>
        <v>4</v>
      </c>
      <c r="AF16" s="396">
        <v>15</v>
      </c>
      <c r="AG16" s="93"/>
      <c r="AH16" s="91">
        <v>15</v>
      </c>
    </row>
    <row r="17" spans="1:34" s="548" customFormat="1" ht="15.75" customHeight="1">
      <c r="A17" s="666" t="s">
        <v>382</v>
      </c>
      <c r="B17" s="92" t="s">
        <v>9</v>
      </c>
      <c r="C17" s="9" t="s">
        <v>233</v>
      </c>
      <c r="D17" s="90" t="s">
        <v>389</v>
      </c>
      <c r="E17" s="4"/>
      <c r="F17" s="3"/>
      <c r="G17" s="23"/>
      <c r="H17" s="24">
        <v>2</v>
      </c>
      <c r="I17" s="3">
        <v>3</v>
      </c>
      <c r="J17" s="25" t="s">
        <v>123</v>
      </c>
      <c r="K17" s="4"/>
      <c r="L17" s="3"/>
      <c r="M17" s="23"/>
      <c r="N17" s="24"/>
      <c r="O17" s="3"/>
      <c r="P17" s="25"/>
      <c r="Q17" s="50"/>
      <c r="R17" s="49"/>
      <c r="S17" s="23"/>
      <c r="T17" s="18"/>
      <c r="U17" s="49"/>
      <c r="V17" s="91"/>
      <c r="W17" s="92"/>
      <c r="X17" s="51"/>
      <c r="Y17" s="93"/>
      <c r="Z17" s="7"/>
      <c r="AA17" s="51"/>
      <c r="AB17" s="91"/>
      <c r="AC17" s="52">
        <v>25</v>
      </c>
      <c r="AD17" s="86">
        <f t="shared" si="0"/>
        <v>90</v>
      </c>
      <c r="AE17" s="87">
        <f t="shared" si="1"/>
        <v>3</v>
      </c>
      <c r="AF17" s="396">
        <v>12</v>
      </c>
      <c r="AG17" s="93"/>
      <c r="AH17" s="91">
        <v>13</v>
      </c>
    </row>
    <row r="18" spans="1:34" s="548" customFormat="1" ht="15.75" customHeight="1">
      <c r="A18" s="666" t="s">
        <v>314</v>
      </c>
      <c r="B18" s="92" t="s">
        <v>9</v>
      </c>
      <c r="C18" s="9" t="s">
        <v>196</v>
      </c>
      <c r="D18" s="515" t="s">
        <v>557</v>
      </c>
      <c r="E18" s="4"/>
      <c r="F18" s="3"/>
      <c r="G18" s="23"/>
      <c r="H18" s="24">
        <v>1</v>
      </c>
      <c r="I18" s="3">
        <v>2</v>
      </c>
      <c r="J18" s="25" t="s">
        <v>48</v>
      </c>
      <c r="K18" s="4"/>
      <c r="L18" s="3"/>
      <c r="M18" s="23"/>
      <c r="N18" s="24"/>
      <c r="O18" s="3"/>
      <c r="P18" s="25"/>
      <c r="Q18" s="50"/>
      <c r="R18" s="49"/>
      <c r="S18" s="23"/>
      <c r="T18" s="18"/>
      <c r="U18" s="49"/>
      <c r="V18" s="91"/>
      <c r="W18" s="92"/>
      <c r="X18" s="51"/>
      <c r="Y18" s="93"/>
      <c r="Z18" s="7"/>
      <c r="AA18" s="51"/>
      <c r="AB18" s="91"/>
      <c r="AC18" s="52">
        <v>15</v>
      </c>
      <c r="AD18" s="86">
        <f t="shared" si="0"/>
        <v>60</v>
      </c>
      <c r="AE18" s="87">
        <f t="shared" si="1"/>
        <v>2</v>
      </c>
      <c r="AF18" s="396">
        <v>7</v>
      </c>
      <c r="AG18" s="93"/>
      <c r="AH18" s="91">
        <v>8</v>
      </c>
    </row>
    <row r="19" spans="1:34" s="548" customFormat="1" ht="15.75" customHeight="1">
      <c r="A19" s="666" t="s">
        <v>571</v>
      </c>
      <c r="B19" s="92" t="s">
        <v>9</v>
      </c>
      <c r="C19" s="9" t="s">
        <v>79</v>
      </c>
      <c r="D19" s="90" t="s">
        <v>558</v>
      </c>
      <c r="E19" s="4"/>
      <c r="F19" s="3"/>
      <c r="G19" s="23"/>
      <c r="H19" s="24"/>
      <c r="I19" s="3"/>
      <c r="J19" s="25"/>
      <c r="K19" s="4">
        <v>3</v>
      </c>
      <c r="L19" s="3">
        <v>4</v>
      </c>
      <c r="M19" s="23" t="s">
        <v>194</v>
      </c>
      <c r="N19" s="24"/>
      <c r="O19" s="3"/>
      <c r="P19" s="25"/>
      <c r="Q19" s="50"/>
      <c r="R19" s="49"/>
      <c r="S19" s="23"/>
      <c r="T19" s="18"/>
      <c r="U19" s="49"/>
      <c r="V19" s="91"/>
      <c r="W19" s="92"/>
      <c r="X19" s="51"/>
      <c r="Y19" s="93"/>
      <c r="Z19" s="7"/>
      <c r="AA19" s="51"/>
      <c r="AB19" s="91"/>
      <c r="AC19" s="52">
        <v>45</v>
      </c>
      <c r="AD19" s="86">
        <f>AE19*30</f>
        <v>120</v>
      </c>
      <c r="AE19" s="87">
        <f>F19+I19+L19+O19+R19+U19+X19+AA19</f>
        <v>4</v>
      </c>
      <c r="AF19" s="396">
        <v>30</v>
      </c>
      <c r="AG19" s="93"/>
      <c r="AH19" s="91">
        <v>15</v>
      </c>
    </row>
    <row r="20" spans="1:34" s="548" customFormat="1" ht="15.75" customHeight="1">
      <c r="A20" s="666" t="s">
        <v>397</v>
      </c>
      <c r="B20" s="92" t="s">
        <v>9</v>
      </c>
      <c r="C20" s="10" t="s">
        <v>235</v>
      </c>
      <c r="D20" s="673" t="s">
        <v>556</v>
      </c>
      <c r="E20" s="4"/>
      <c r="F20" s="3"/>
      <c r="G20" s="23"/>
      <c r="H20" s="24"/>
      <c r="I20" s="3"/>
      <c r="J20" s="25"/>
      <c r="K20" s="4">
        <v>3</v>
      </c>
      <c r="L20" s="3">
        <v>4</v>
      </c>
      <c r="M20" s="23" t="s">
        <v>48</v>
      </c>
      <c r="N20" s="24"/>
      <c r="O20" s="3"/>
      <c r="P20" s="25"/>
      <c r="Q20" s="50"/>
      <c r="R20" s="49"/>
      <c r="S20" s="23"/>
      <c r="T20" s="18"/>
      <c r="U20" s="49"/>
      <c r="V20" s="91"/>
      <c r="W20" s="92"/>
      <c r="X20" s="51"/>
      <c r="Y20" s="93"/>
      <c r="Z20" s="7"/>
      <c r="AA20" s="51"/>
      <c r="AB20" s="91"/>
      <c r="AC20" s="52">
        <v>45</v>
      </c>
      <c r="AD20" s="86">
        <f t="shared" si="0"/>
        <v>120</v>
      </c>
      <c r="AE20" s="87">
        <f t="shared" si="1"/>
        <v>4</v>
      </c>
      <c r="AF20" s="396">
        <v>30</v>
      </c>
      <c r="AG20" s="93"/>
      <c r="AH20" s="91">
        <v>15</v>
      </c>
    </row>
    <row r="21" spans="1:34" s="549" customFormat="1" ht="15.75" customHeight="1" thickBot="1">
      <c r="A21" s="674" t="s">
        <v>407</v>
      </c>
      <c r="B21" s="92" t="s">
        <v>9</v>
      </c>
      <c r="C21" s="15" t="s">
        <v>429</v>
      </c>
      <c r="D21" s="516" t="s">
        <v>394</v>
      </c>
      <c r="E21" s="4"/>
      <c r="F21" s="3"/>
      <c r="G21" s="23"/>
      <c r="H21" s="24"/>
      <c r="I21" s="3"/>
      <c r="J21" s="25"/>
      <c r="K21" s="4">
        <v>1</v>
      </c>
      <c r="L21" s="3">
        <v>2</v>
      </c>
      <c r="M21" s="23" t="s">
        <v>48</v>
      </c>
      <c r="N21" s="24"/>
      <c r="O21" s="3"/>
      <c r="P21" s="25"/>
      <c r="Q21" s="50"/>
      <c r="R21" s="49"/>
      <c r="S21" s="23"/>
      <c r="T21" s="18"/>
      <c r="U21" s="49"/>
      <c r="V21" s="91"/>
      <c r="W21" s="92"/>
      <c r="X21" s="51"/>
      <c r="Y21" s="93"/>
      <c r="Z21" s="7"/>
      <c r="AA21" s="51"/>
      <c r="AB21" s="91"/>
      <c r="AC21" s="52">
        <v>15</v>
      </c>
      <c r="AD21" s="86">
        <f>AE21*30</f>
        <v>60</v>
      </c>
      <c r="AE21" s="87">
        <f>F21+I21+L21+O21+R21+U21+X21+AA21</f>
        <v>2</v>
      </c>
      <c r="AF21" s="396">
        <v>10</v>
      </c>
      <c r="AG21" s="93"/>
      <c r="AH21" s="91">
        <v>5</v>
      </c>
    </row>
    <row r="22" spans="1:34" ht="15.75" customHeight="1" thickBot="1">
      <c r="A22" s="667"/>
      <c r="B22" s="95"/>
      <c r="C22" s="96" t="s">
        <v>24</v>
      </c>
      <c r="D22" s="97"/>
      <c r="E22" s="101">
        <f>SUM(E11:E21)</f>
        <v>24</v>
      </c>
      <c r="F22" s="99"/>
      <c r="G22" s="100"/>
      <c r="H22" s="101">
        <f>SUM(H16:H21)</f>
        <v>5</v>
      </c>
      <c r="I22" s="99"/>
      <c r="J22" s="96"/>
      <c r="K22" s="98">
        <f>SUM(K19:K21)</f>
        <v>7</v>
      </c>
      <c r="L22" s="99"/>
      <c r="M22" s="100"/>
      <c r="N22" s="101">
        <f>SUM(N11:N21)</f>
        <v>0</v>
      </c>
      <c r="O22" s="99"/>
      <c r="P22" s="96"/>
      <c r="Q22" s="98">
        <f>SUM(Q11:Q21)</f>
        <v>0</v>
      </c>
      <c r="R22" s="99"/>
      <c r="S22" s="100"/>
      <c r="T22" s="101">
        <f>SUM(T11:T21)</f>
        <v>0</v>
      </c>
      <c r="U22" s="99"/>
      <c r="V22" s="96"/>
      <c r="W22" s="98">
        <f>SUM(W11:W21)</f>
        <v>0</v>
      </c>
      <c r="X22" s="99"/>
      <c r="Y22" s="100"/>
      <c r="Z22" s="101">
        <f>SUM(Z11:Z21)</f>
        <v>0</v>
      </c>
      <c r="AA22" s="99"/>
      <c r="AB22" s="96"/>
      <c r="AC22" s="98">
        <f>SUM(AC11:AC21)</f>
        <v>499</v>
      </c>
      <c r="AD22" s="99">
        <f>SUM(AD11:AD21)</f>
        <v>1170</v>
      </c>
      <c r="AE22" s="102"/>
      <c r="AF22" s="596">
        <f>SUM(AF16:AF21)</f>
        <v>104</v>
      </c>
      <c r="AG22" s="100">
        <f>SUM(AG11:AG21)</f>
        <v>0</v>
      </c>
      <c r="AH22" s="96">
        <f>SUM(AH11:AH21)</f>
        <v>318</v>
      </c>
    </row>
    <row r="23" spans="1:34" s="548" customFormat="1" ht="15.75" customHeight="1" thickBot="1">
      <c r="A23" s="667"/>
      <c r="B23" s="95"/>
      <c r="C23" s="96" t="s">
        <v>23</v>
      </c>
      <c r="D23" s="97"/>
      <c r="E23" s="106"/>
      <c r="F23" s="105">
        <f>SUM(F11:F21)</f>
        <v>20</v>
      </c>
      <c r="G23" s="100"/>
      <c r="H23" s="106"/>
      <c r="I23" s="105">
        <f>SUM(I16:I21)</f>
        <v>9</v>
      </c>
      <c r="J23" s="96"/>
      <c r="K23" s="104"/>
      <c r="L23" s="105">
        <f>SUM(L19:L21)</f>
        <v>10</v>
      </c>
      <c r="M23" s="100"/>
      <c r="N23" s="106"/>
      <c r="O23" s="105">
        <f>SUM(O11:O22)</f>
        <v>0</v>
      </c>
      <c r="P23" s="96"/>
      <c r="Q23" s="104"/>
      <c r="R23" s="105">
        <f>SUM(R11:R22)</f>
        <v>0</v>
      </c>
      <c r="S23" s="100"/>
      <c r="T23" s="106"/>
      <c r="U23" s="105">
        <f>SUM(U11:U22)</f>
        <v>0</v>
      </c>
      <c r="V23" s="96"/>
      <c r="W23" s="104"/>
      <c r="X23" s="105">
        <f>SUM(X11:X22)</f>
        <v>0</v>
      </c>
      <c r="Y23" s="100"/>
      <c r="Z23" s="106"/>
      <c r="AA23" s="105">
        <f>SUM(AA11:AA22)</f>
        <v>0</v>
      </c>
      <c r="AB23" s="96"/>
      <c r="AC23" s="107"/>
      <c r="AD23" s="108"/>
      <c r="AE23" s="109">
        <f>SUM(AE11:AE21)</f>
        <v>39</v>
      </c>
      <c r="AF23" s="110"/>
      <c r="AG23" s="108"/>
      <c r="AH23" s="111"/>
    </row>
    <row r="24" spans="1:34" s="548" customFormat="1" ht="15.75" customHeight="1">
      <c r="A24" s="664" t="s">
        <v>64</v>
      </c>
      <c r="B24" s="827" t="s">
        <v>68</v>
      </c>
      <c r="C24" s="828"/>
      <c r="D24" s="75"/>
      <c r="E24" s="115"/>
      <c r="F24" s="113"/>
      <c r="G24" s="114"/>
      <c r="H24" s="115"/>
      <c r="I24" s="113"/>
      <c r="J24" s="116"/>
      <c r="K24" s="112"/>
      <c r="L24" s="113"/>
      <c r="M24" s="114"/>
      <c r="N24" s="115"/>
      <c r="O24" s="113"/>
      <c r="P24" s="116"/>
      <c r="Q24" s="112"/>
      <c r="R24" s="113"/>
      <c r="S24" s="114"/>
      <c r="T24" s="115"/>
      <c r="U24" s="113"/>
      <c r="V24" s="116"/>
      <c r="W24" s="112"/>
      <c r="X24" s="113"/>
      <c r="Y24" s="114"/>
      <c r="Z24" s="115"/>
      <c r="AA24" s="113"/>
      <c r="AB24" s="116"/>
      <c r="AC24" s="112"/>
      <c r="AD24" s="113"/>
      <c r="AE24" s="114"/>
      <c r="AF24" s="83"/>
      <c r="AG24" s="42"/>
      <c r="AH24" s="84"/>
    </row>
    <row r="25" spans="1:34" s="548" customFormat="1" ht="15.75" customHeight="1">
      <c r="A25" s="666" t="s">
        <v>399</v>
      </c>
      <c r="B25" s="8" t="s">
        <v>9</v>
      </c>
      <c r="C25" s="10" t="s">
        <v>398</v>
      </c>
      <c r="D25" s="733" t="s">
        <v>480</v>
      </c>
      <c r="E25" s="24">
        <v>2</v>
      </c>
      <c r="F25" s="3">
        <v>2</v>
      </c>
      <c r="G25" s="23" t="s">
        <v>194</v>
      </c>
      <c r="H25" s="24"/>
      <c r="I25" s="3"/>
      <c r="J25" s="25"/>
      <c r="K25" s="50"/>
      <c r="L25" s="49"/>
      <c r="M25" s="23"/>
      <c r="N25" s="24"/>
      <c r="O25" s="4"/>
      <c r="P25" s="25"/>
      <c r="Q25" s="4"/>
      <c r="R25" s="3"/>
      <c r="S25" s="23"/>
      <c r="T25" s="18"/>
      <c r="U25" s="49"/>
      <c r="V25" s="91"/>
      <c r="W25" s="92"/>
      <c r="X25" s="51"/>
      <c r="Y25" s="93"/>
      <c r="Z25" s="7"/>
      <c r="AA25" s="51"/>
      <c r="AB25" s="91"/>
      <c r="AC25" s="52">
        <f aca="true" t="shared" si="2" ref="AC25:AC39">(E25+H25+K25+N25+Q25+T25+W25+Z25)*15</f>
        <v>30</v>
      </c>
      <c r="AD25" s="86">
        <f>AE25*30</f>
        <v>60</v>
      </c>
      <c r="AE25" s="87">
        <f>F25+I25+L25+O25+R25+U25+X25+AA25</f>
        <v>2</v>
      </c>
      <c r="AF25" s="393">
        <v>30</v>
      </c>
      <c r="AG25" s="394"/>
      <c r="AH25" s="395"/>
    </row>
    <row r="26" spans="1:34" s="548" customFormat="1" ht="15.75" customHeight="1">
      <c r="A26" s="666" t="s">
        <v>309</v>
      </c>
      <c r="B26" s="8" t="s">
        <v>9</v>
      </c>
      <c r="C26" s="10" t="s">
        <v>171</v>
      </c>
      <c r="D26" s="733" t="s">
        <v>415</v>
      </c>
      <c r="E26" s="24">
        <v>3</v>
      </c>
      <c r="F26" s="3">
        <v>2</v>
      </c>
      <c r="G26" s="23" t="s">
        <v>9</v>
      </c>
      <c r="H26" s="24"/>
      <c r="I26" s="3"/>
      <c r="J26" s="25"/>
      <c r="K26" s="4"/>
      <c r="L26" s="3"/>
      <c r="M26" s="23"/>
      <c r="N26" s="24"/>
      <c r="O26" s="3"/>
      <c r="P26" s="25"/>
      <c r="Q26" s="50"/>
      <c r="R26" s="49"/>
      <c r="S26" s="23"/>
      <c r="T26" s="18"/>
      <c r="U26" s="49"/>
      <c r="V26" s="91"/>
      <c r="W26" s="92"/>
      <c r="X26" s="51"/>
      <c r="Y26" s="93"/>
      <c r="Z26" s="7"/>
      <c r="AA26" s="51"/>
      <c r="AB26" s="91"/>
      <c r="AC26" s="52">
        <v>45</v>
      </c>
      <c r="AD26" s="86">
        <f>AE26*30</f>
        <v>60</v>
      </c>
      <c r="AE26" s="87">
        <f aca="true" t="shared" si="3" ref="AE26:AE39">F26+I26+L26+O26+R26+U26+X26+AA26</f>
        <v>2</v>
      </c>
      <c r="AF26" s="393">
        <v>45</v>
      </c>
      <c r="AG26" s="394"/>
      <c r="AH26" s="395"/>
    </row>
    <row r="27" spans="1:34" s="548" customFormat="1" ht="15.75" customHeight="1">
      <c r="A27" s="666" t="s">
        <v>308</v>
      </c>
      <c r="B27" s="8" t="s">
        <v>9</v>
      </c>
      <c r="C27" s="10" t="s">
        <v>175</v>
      </c>
      <c r="D27" s="733" t="s">
        <v>481</v>
      </c>
      <c r="E27" s="24">
        <v>2</v>
      </c>
      <c r="F27" s="3">
        <v>2</v>
      </c>
      <c r="G27" s="23" t="s">
        <v>9</v>
      </c>
      <c r="H27" s="24"/>
      <c r="I27" s="3"/>
      <c r="J27" s="25"/>
      <c r="K27" s="4"/>
      <c r="L27" s="3"/>
      <c r="M27" s="26"/>
      <c r="N27" s="24"/>
      <c r="O27" s="3"/>
      <c r="P27" s="25"/>
      <c r="Q27" s="50"/>
      <c r="R27" s="49"/>
      <c r="S27" s="23"/>
      <c r="T27" s="18"/>
      <c r="U27" s="49"/>
      <c r="V27" s="118"/>
      <c r="W27" s="119"/>
      <c r="X27" s="120"/>
      <c r="Y27" s="121"/>
      <c r="Z27" s="122"/>
      <c r="AA27" s="120"/>
      <c r="AB27" s="118"/>
      <c r="AC27" s="52">
        <f t="shared" si="2"/>
        <v>30</v>
      </c>
      <c r="AD27" s="86">
        <f>AE27*30</f>
        <v>60</v>
      </c>
      <c r="AE27" s="87">
        <f t="shared" si="3"/>
        <v>2</v>
      </c>
      <c r="AF27" s="12">
        <v>30</v>
      </c>
      <c r="AG27" s="47"/>
      <c r="AH27" s="395"/>
    </row>
    <row r="28" spans="1:34" s="548" customFormat="1" ht="15.75" customHeight="1">
      <c r="A28" s="666" t="s">
        <v>312</v>
      </c>
      <c r="B28" s="8" t="s">
        <v>9</v>
      </c>
      <c r="C28" s="10" t="s">
        <v>180</v>
      </c>
      <c r="D28" s="733" t="s">
        <v>181</v>
      </c>
      <c r="E28" s="24"/>
      <c r="F28" s="3"/>
      <c r="G28" s="23"/>
      <c r="H28" s="24">
        <v>2</v>
      </c>
      <c r="I28" s="3">
        <v>2</v>
      </c>
      <c r="J28" s="25" t="s">
        <v>9</v>
      </c>
      <c r="K28" s="4"/>
      <c r="L28" s="3"/>
      <c r="M28" s="25"/>
      <c r="N28" s="24"/>
      <c r="O28" s="3"/>
      <c r="P28" s="25"/>
      <c r="Q28" s="50"/>
      <c r="R28" s="49"/>
      <c r="S28" s="23"/>
      <c r="T28" s="18"/>
      <c r="U28" s="49"/>
      <c r="V28" s="118"/>
      <c r="W28" s="119"/>
      <c r="X28" s="120"/>
      <c r="Y28" s="121"/>
      <c r="Z28" s="122"/>
      <c r="AA28" s="120"/>
      <c r="AB28" s="118"/>
      <c r="AC28" s="52">
        <f t="shared" si="2"/>
        <v>30</v>
      </c>
      <c r="AD28" s="86">
        <f aca="true" t="shared" si="4" ref="AD28:AD39">AE28*30</f>
        <v>60</v>
      </c>
      <c r="AE28" s="87">
        <f t="shared" si="3"/>
        <v>2</v>
      </c>
      <c r="AF28" s="18">
        <v>22</v>
      </c>
      <c r="AG28" s="49">
        <v>8</v>
      </c>
      <c r="AH28" s="395"/>
    </row>
    <row r="29" spans="1:34" s="548" customFormat="1" ht="15.75" customHeight="1">
      <c r="A29" s="666" t="s">
        <v>416</v>
      </c>
      <c r="B29" s="8" t="s">
        <v>9</v>
      </c>
      <c r="C29" s="10" t="s">
        <v>182</v>
      </c>
      <c r="D29" s="733" t="s">
        <v>183</v>
      </c>
      <c r="E29" s="24"/>
      <c r="F29" s="3"/>
      <c r="G29" s="23"/>
      <c r="H29" s="24">
        <v>2</v>
      </c>
      <c r="I29" s="3">
        <v>2</v>
      </c>
      <c r="J29" s="25" t="s">
        <v>9</v>
      </c>
      <c r="K29" s="4"/>
      <c r="L29" s="3"/>
      <c r="M29" s="25"/>
      <c r="N29" s="24"/>
      <c r="O29" s="3"/>
      <c r="P29" s="25"/>
      <c r="Q29" s="50"/>
      <c r="R29" s="49"/>
      <c r="S29" s="23"/>
      <c r="T29" s="18"/>
      <c r="U29" s="49"/>
      <c r="V29" s="118"/>
      <c r="W29" s="119"/>
      <c r="X29" s="120"/>
      <c r="Y29" s="121"/>
      <c r="Z29" s="122"/>
      <c r="AA29" s="120"/>
      <c r="AB29" s="118"/>
      <c r="AC29" s="52">
        <f t="shared" si="2"/>
        <v>30</v>
      </c>
      <c r="AD29" s="86">
        <f t="shared" si="4"/>
        <v>60</v>
      </c>
      <c r="AE29" s="87">
        <f t="shared" si="3"/>
        <v>2</v>
      </c>
      <c r="AF29" s="12">
        <v>30</v>
      </c>
      <c r="AG29" s="47"/>
      <c r="AH29" s="395"/>
    </row>
    <row r="30" spans="1:34" s="548" customFormat="1" ht="15.75" customHeight="1">
      <c r="A30" s="665" t="s">
        <v>313</v>
      </c>
      <c r="B30" s="8" t="s">
        <v>9</v>
      </c>
      <c r="C30" s="10" t="s">
        <v>174</v>
      </c>
      <c r="D30" s="733" t="s">
        <v>184</v>
      </c>
      <c r="E30" s="24"/>
      <c r="F30" s="3"/>
      <c r="G30" s="23"/>
      <c r="H30" s="24">
        <v>3</v>
      </c>
      <c r="I30" s="3">
        <v>2</v>
      </c>
      <c r="J30" s="25" t="s">
        <v>9</v>
      </c>
      <c r="K30" s="4"/>
      <c r="L30" s="3"/>
      <c r="M30" s="25"/>
      <c r="N30" s="24"/>
      <c r="O30" s="3"/>
      <c r="P30" s="25"/>
      <c r="Q30" s="50"/>
      <c r="R30" s="49"/>
      <c r="S30" s="23"/>
      <c r="T30" s="18"/>
      <c r="U30" s="49"/>
      <c r="V30" s="118"/>
      <c r="W30" s="119"/>
      <c r="X30" s="120"/>
      <c r="Y30" s="121"/>
      <c r="Z30" s="122"/>
      <c r="AA30" s="120"/>
      <c r="AB30" s="118"/>
      <c r="AC30" s="52">
        <v>45</v>
      </c>
      <c r="AD30" s="86">
        <f t="shared" si="4"/>
        <v>60</v>
      </c>
      <c r="AE30" s="87">
        <f t="shared" si="3"/>
        <v>2</v>
      </c>
      <c r="AF30" s="18">
        <v>45</v>
      </c>
      <c r="AG30" s="47"/>
      <c r="AH30" s="395"/>
    </row>
    <row r="31" spans="1:34" s="548" customFormat="1" ht="15.75" customHeight="1">
      <c r="A31" s="666" t="s">
        <v>311</v>
      </c>
      <c r="B31" s="8" t="s">
        <v>9</v>
      </c>
      <c r="C31" s="10" t="s">
        <v>185</v>
      </c>
      <c r="D31" s="733" t="s">
        <v>186</v>
      </c>
      <c r="E31" s="24"/>
      <c r="F31" s="3"/>
      <c r="G31" s="23"/>
      <c r="H31" s="24">
        <v>2</v>
      </c>
      <c r="I31" s="3">
        <v>2</v>
      </c>
      <c r="J31" s="25" t="s">
        <v>9</v>
      </c>
      <c r="K31" s="4"/>
      <c r="L31" s="3"/>
      <c r="M31" s="25"/>
      <c r="N31" s="24"/>
      <c r="O31" s="3"/>
      <c r="P31" s="25"/>
      <c r="Q31" s="50"/>
      <c r="R31" s="49"/>
      <c r="S31" s="23"/>
      <c r="T31" s="123"/>
      <c r="U31" s="49"/>
      <c r="V31" s="118"/>
      <c r="W31" s="119"/>
      <c r="X31" s="120"/>
      <c r="Y31" s="121"/>
      <c r="Z31" s="122"/>
      <c r="AA31" s="120"/>
      <c r="AB31" s="118"/>
      <c r="AC31" s="52">
        <f t="shared" si="2"/>
        <v>30</v>
      </c>
      <c r="AD31" s="86">
        <f t="shared" si="4"/>
        <v>60</v>
      </c>
      <c r="AE31" s="87">
        <f t="shared" si="3"/>
        <v>2</v>
      </c>
      <c r="AF31" s="18">
        <v>30</v>
      </c>
      <c r="AG31" s="49"/>
      <c r="AH31" s="395"/>
    </row>
    <row r="32" spans="1:34" s="548" customFormat="1" ht="15.75" customHeight="1">
      <c r="A32" s="668" t="s">
        <v>400</v>
      </c>
      <c r="B32" s="8" t="s">
        <v>9</v>
      </c>
      <c r="C32" s="10" t="s">
        <v>177</v>
      </c>
      <c r="D32" s="733" t="s">
        <v>187</v>
      </c>
      <c r="E32" s="24"/>
      <c r="F32" s="3"/>
      <c r="G32" s="23"/>
      <c r="H32" s="24">
        <v>1</v>
      </c>
      <c r="I32" s="3">
        <v>2</v>
      </c>
      <c r="J32" s="25" t="s">
        <v>194</v>
      </c>
      <c r="K32" s="4"/>
      <c r="L32" s="3"/>
      <c r="M32" s="25"/>
      <c r="N32" s="24"/>
      <c r="O32" s="3"/>
      <c r="P32" s="25"/>
      <c r="Q32" s="50"/>
      <c r="R32" s="49"/>
      <c r="S32" s="23"/>
      <c r="T32" s="18"/>
      <c r="U32" s="49"/>
      <c r="V32" s="118"/>
      <c r="W32" s="119"/>
      <c r="X32" s="120"/>
      <c r="Y32" s="121"/>
      <c r="Z32" s="122"/>
      <c r="AA32" s="120"/>
      <c r="AB32" s="118"/>
      <c r="AC32" s="52">
        <v>15</v>
      </c>
      <c r="AD32" s="86">
        <f>AE32*30</f>
        <v>60</v>
      </c>
      <c r="AE32" s="87">
        <f>F32+I32+L32+O32+R32+U32+X32+AA32</f>
        <v>2</v>
      </c>
      <c r="AF32" s="12">
        <v>15</v>
      </c>
      <c r="AG32" s="47"/>
      <c r="AH32" s="395"/>
    </row>
    <row r="33" spans="1:34" s="548" customFormat="1" ht="14.25">
      <c r="A33" s="666" t="s">
        <v>310</v>
      </c>
      <c r="B33" s="8" t="s">
        <v>9</v>
      </c>
      <c r="C33" s="10" t="s">
        <v>188</v>
      </c>
      <c r="D33" s="733" t="s">
        <v>482</v>
      </c>
      <c r="E33" s="24"/>
      <c r="F33" s="3"/>
      <c r="G33" s="23"/>
      <c r="H33" s="24">
        <v>2</v>
      </c>
      <c r="I33" s="3">
        <v>2</v>
      </c>
      <c r="J33" s="25" t="s">
        <v>9</v>
      </c>
      <c r="K33" s="4"/>
      <c r="L33" s="3"/>
      <c r="M33" s="25"/>
      <c r="N33" s="24"/>
      <c r="O33" s="3"/>
      <c r="P33" s="25"/>
      <c r="Q33" s="50"/>
      <c r="R33" s="49"/>
      <c r="S33" s="23"/>
      <c r="T33" s="18"/>
      <c r="U33" s="49"/>
      <c r="V33" s="118"/>
      <c r="W33" s="119"/>
      <c r="X33" s="120"/>
      <c r="Y33" s="121"/>
      <c r="Z33" s="122"/>
      <c r="AA33" s="120"/>
      <c r="AB33" s="118"/>
      <c r="AC33" s="52">
        <v>30</v>
      </c>
      <c r="AD33" s="86">
        <f>AE33*30</f>
        <v>60</v>
      </c>
      <c r="AE33" s="87">
        <f>F33+I33+L33+O33+R33+U33+X33+AA33</f>
        <v>2</v>
      </c>
      <c r="AF33" s="12">
        <v>30</v>
      </c>
      <c r="AG33" s="47"/>
      <c r="AH33" s="395"/>
    </row>
    <row r="34" spans="1:34" s="548" customFormat="1" ht="15.75" customHeight="1">
      <c r="A34" s="666" t="s">
        <v>329</v>
      </c>
      <c r="B34" s="8" t="s">
        <v>9</v>
      </c>
      <c r="C34" s="10" t="s">
        <v>176</v>
      </c>
      <c r="D34" s="733" t="s">
        <v>393</v>
      </c>
      <c r="E34" s="24"/>
      <c r="F34" s="3"/>
      <c r="G34" s="23"/>
      <c r="H34" s="24"/>
      <c r="I34" s="3"/>
      <c r="J34" s="25"/>
      <c r="K34" s="24">
        <v>3</v>
      </c>
      <c r="L34" s="3">
        <v>2</v>
      </c>
      <c r="M34" s="25" t="s">
        <v>194</v>
      </c>
      <c r="N34" s="24"/>
      <c r="O34" s="3"/>
      <c r="P34" s="25"/>
      <c r="Q34" s="50"/>
      <c r="R34" s="49"/>
      <c r="S34" s="23"/>
      <c r="T34" s="18"/>
      <c r="U34" s="49"/>
      <c r="V34" s="118"/>
      <c r="W34" s="119"/>
      <c r="X34" s="120"/>
      <c r="Y34" s="121"/>
      <c r="Z34" s="122"/>
      <c r="AA34" s="120"/>
      <c r="AB34" s="118"/>
      <c r="AC34" s="52">
        <v>45</v>
      </c>
      <c r="AD34" s="86">
        <f>AE34*30</f>
        <v>60</v>
      </c>
      <c r="AE34" s="87">
        <f>F34+I34+L34+O34+R34+U34+X34+AA34</f>
        <v>2</v>
      </c>
      <c r="AF34" s="12">
        <v>45</v>
      </c>
      <c r="AG34" s="47"/>
      <c r="AH34" s="395"/>
    </row>
    <row r="35" spans="1:34" s="548" customFormat="1" ht="15.75" customHeight="1">
      <c r="A35" s="666" t="s">
        <v>401</v>
      </c>
      <c r="B35" s="8" t="s">
        <v>9</v>
      </c>
      <c r="C35" s="10" t="s">
        <v>178</v>
      </c>
      <c r="D35" s="733" t="s">
        <v>402</v>
      </c>
      <c r="E35" s="24"/>
      <c r="F35" s="3"/>
      <c r="G35" s="23"/>
      <c r="H35" s="24"/>
      <c r="I35" s="3"/>
      <c r="J35" s="25"/>
      <c r="K35" s="4">
        <v>1</v>
      </c>
      <c r="L35" s="3">
        <v>2</v>
      </c>
      <c r="M35" s="26" t="s">
        <v>9</v>
      </c>
      <c r="N35" s="24"/>
      <c r="O35" s="3"/>
      <c r="P35" s="25"/>
      <c r="Q35" s="50"/>
      <c r="R35" s="49"/>
      <c r="S35" s="23"/>
      <c r="T35" s="18"/>
      <c r="U35" s="49"/>
      <c r="V35" s="118"/>
      <c r="W35" s="119"/>
      <c r="X35" s="120"/>
      <c r="Y35" s="121"/>
      <c r="Z35" s="122"/>
      <c r="AA35" s="120"/>
      <c r="AB35" s="118"/>
      <c r="AC35" s="52">
        <v>15</v>
      </c>
      <c r="AD35" s="86">
        <f t="shared" si="4"/>
        <v>60</v>
      </c>
      <c r="AE35" s="87">
        <f t="shared" si="3"/>
        <v>2</v>
      </c>
      <c r="AF35" s="12">
        <v>15</v>
      </c>
      <c r="AG35" s="47"/>
      <c r="AH35" s="395"/>
    </row>
    <row r="36" spans="1:34" s="548" customFormat="1" ht="15.75" customHeight="1">
      <c r="A36" s="665" t="s">
        <v>560</v>
      </c>
      <c r="B36" s="8" t="s">
        <v>9</v>
      </c>
      <c r="C36" s="10" t="s">
        <v>172</v>
      </c>
      <c r="D36" s="733" t="s">
        <v>504</v>
      </c>
      <c r="E36" s="24"/>
      <c r="F36" s="3"/>
      <c r="G36" s="23"/>
      <c r="H36" s="24"/>
      <c r="I36" s="3"/>
      <c r="J36" s="25"/>
      <c r="K36" s="4">
        <v>2</v>
      </c>
      <c r="L36" s="3">
        <v>2</v>
      </c>
      <c r="M36" s="26" t="s">
        <v>194</v>
      </c>
      <c r="N36" s="24"/>
      <c r="O36" s="3"/>
      <c r="P36" s="25"/>
      <c r="Q36" s="50"/>
      <c r="R36" s="49"/>
      <c r="S36" s="23"/>
      <c r="T36" s="18"/>
      <c r="U36" s="49"/>
      <c r="V36" s="118"/>
      <c r="W36" s="119"/>
      <c r="X36" s="120"/>
      <c r="Y36" s="121"/>
      <c r="Z36" s="122"/>
      <c r="AA36" s="120"/>
      <c r="AB36" s="118"/>
      <c r="AC36" s="52">
        <f t="shared" si="2"/>
        <v>30</v>
      </c>
      <c r="AD36" s="86">
        <f t="shared" si="4"/>
        <v>60</v>
      </c>
      <c r="AE36" s="87">
        <f t="shared" si="3"/>
        <v>2</v>
      </c>
      <c r="AF36" s="12">
        <v>30</v>
      </c>
      <c r="AG36" s="47"/>
      <c r="AH36" s="395"/>
    </row>
    <row r="37" spans="1:34" s="548" customFormat="1" ht="15.75" customHeight="1">
      <c r="A37" s="666" t="s">
        <v>383</v>
      </c>
      <c r="B37" s="8" t="s">
        <v>9</v>
      </c>
      <c r="C37" s="10" t="s">
        <v>189</v>
      </c>
      <c r="D37" s="733" t="s">
        <v>502</v>
      </c>
      <c r="E37" s="24"/>
      <c r="F37" s="3"/>
      <c r="G37" s="23"/>
      <c r="H37" s="24"/>
      <c r="I37" s="3"/>
      <c r="J37" s="25"/>
      <c r="K37" s="4">
        <v>2</v>
      </c>
      <c r="L37" s="3">
        <v>2</v>
      </c>
      <c r="M37" s="26" t="s">
        <v>9</v>
      </c>
      <c r="N37" s="24"/>
      <c r="O37" s="3"/>
      <c r="P37" s="25"/>
      <c r="Q37" s="50"/>
      <c r="R37" s="49"/>
      <c r="S37" s="23"/>
      <c r="T37" s="18"/>
      <c r="U37" s="49"/>
      <c r="V37" s="118"/>
      <c r="W37" s="119"/>
      <c r="X37" s="120"/>
      <c r="Y37" s="121"/>
      <c r="Z37" s="122"/>
      <c r="AA37" s="120"/>
      <c r="AB37" s="118"/>
      <c r="AC37" s="52">
        <v>30</v>
      </c>
      <c r="AD37" s="86">
        <f t="shared" si="4"/>
        <v>60</v>
      </c>
      <c r="AE37" s="87">
        <f t="shared" si="3"/>
        <v>2</v>
      </c>
      <c r="AF37" s="12">
        <v>30</v>
      </c>
      <c r="AG37" s="47"/>
      <c r="AH37" s="395"/>
    </row>
    <row r="38" spans="1:34" s="548" customFormat="1" ht="15.75" customHeight="1">
      <c r="A38" s="666" t="s">
        <v>403</v>
      </c>
      <c r="B38" s="8" t="s">
        <v>9</v>
      </c>
      <c r="C38" s="10" t="s">
        <v>173</v>
      </c>
      <c r="D38" s="733" t="s">
        <v>503</v>
      </c>
      <c r="E38" s="18"/>
      <c r="F38" s="49"/>
      <c r="G38" s="23"/>
      <c r="H38" s="18"/>
      <c r="I38" s="49"/>
      <c r="J38" s="25"/>
      <c r="K38" s="50">
        <v>1</v>
      </c>
      <c r="L38" s="49">
        <v>2</v>
      </c>
      <c r="M38" s="23" t="s">
        <v>9</v>
      </c>
      <c r="N38" s="18"/>
      <c r="O38" s="49"/>
      <c r="P38" s="25"/>
      <c r="Q38" s="4"/>
      <c r="R38" s="3"/>
      <c r="S38" s="23"/>
      <c r="T38" s="18"/>
      <c r="U38" s="49"/>
      <c r="V38" s="118"/>
      <c r="W38" s="119"/>
      <c r="X38" s="120"/>
      <c r="Y38" s="121"/>
      <c r="Z38" s="122"/>
      <c r="AA38" s="120"/>
      <c r="AB38" s="118"/>
      <c r="AC38" s="52">
        <v>15</v>
      </c>
      <c r="AD38" s="86">
        <f t="shared" si="4"/>
        <v>60</v>
      </c>
      <c r="AE38" s="87">
        <f t="shared" si="3"/>
        <v>2</v>
      </c>
      <c r="AF38" s="12">
        <v>15</v>
      </c>
      <c r="AG38" s="47"/>
      <c r="AH38" s="395"/>
    </row>
    <row r="39" spans="1:34" s="548" customFormat="1" ht="15.75" customHeight="1" thickBot="1">
      <c r="A39" s="666" t="s">
        <v>384</v>
      </c>
      <c r="B39" s="8" t="s">
        <v>9</v>
      </c>
      <c r="C39" s="10" t="s">
        <v>179</v>
      </c>
      <c r="D39" s="733" t="s">
        <v>181</v>
      </c>
      <c r="E39" s="18"/>
      <c r="F39" s="49"/>
      <c r="G39" s="23"/>
      <c r="H39" s="18"/>
      <c r="I39" s="49"/>
      <c r="J39" s="25"/>
      <c r="K39" s="50"/>
      <c r="L39" s="49"/>
      <c r="M39" s="23"/>
      <c r="N39" s="24">
        <v>2</v>
      </c>
      <c r="O39" s="3">
        <v>2</v>
      </c>
      <c r="P39" s="25" t="s">
        <v>123</v>
      </c>
      <c r="Q39" s="50"/>
      <c r="R39" s="49"/>
      <c r="S39" s="23"/>
      <c r="T39" s="18"/>
      <c r="U39" s="49"/>
      <c r="V39" s="124"/>
      <c r="W39" s="125"/>
      <c r="X39" s="126"/>
      <c r="Y39" s="127"/>
      <c r="Z39" s="128"/>
      <c r="AA39" s="126"/>
      <c r="AB39" s="124"/>
      <c r="AC39" s="52">
        <f t="shared" si="2"/>
        <v>30</v>
      </c>
      <c r="AD39" s="86">
        <f t="shared" si="4"/>
        <v>60</v>
      </c>
      <c r="AE39" s="87">
        <f t="shared" si="3"/>
        <v>2</v>
      </c>
      <c r="AF39" s="12">
        <v>30</v>
      </c>
      <c r="AG39" s="47"/>
      <c r="AH39" s="131">
        <v>12</v>
      </c>
    </row>
    <row r="40" spans="1:34" ht="15.75" customHeight="1" thickBot="1">
      <c r="A40" s="667"/>
      <c r="B40" s="95"/>
      <c r="C40" s="96" t="s">
        <v>24</v>
      </c>
      <c r="D40" s="97"/>
      <c r="E40" s="101">
        <f>SUM(E25:E39)</f>
        <v>7</v>
      </c>
      <c r="F40" s="99"/>
      <c r="G40" s="100"/>
      <c r="H40" s="101">
        <f>SUM(H28:H39)</f>
        <v>12</v>
      </c>
      <c r="I40" s="99"/>
      <c r="J40" s="96"/>
      <c r="K40" s="98">
        <f>SUM(K35:K39)</f>
        <v>6</v>
      </c>
      <c r="L40" s="99"/>
      <c r="M40" s="100"/>
      <c r="N40" s="101">
        <f>SUM(N39)</f>
        <v>2</v>
      </c>
      <c r="O40" s="99"/>
      <c r="P40" s="96"/>
      <c r="Q40" s="98">
        <f>SUM(Q25:Q39)</f>
        <v>0</v>
      </c>
      <c r="R40" s="99"/>
      <c r="S40" s="100"/>
      <c r="T40" s="101">
        <f>SUM(T25:T39)</f>
        <v>0</v>
      </c>
      <c r="U40" s="99"/>
      <c r="V40" s="96"/>
      <c r="W40" s="98">
        <f>SUM(W25:W39)</f>
        <v>0</v>
      </c>
      <c r="X40" s="99"/>
      <c r="Y40" s="100"/>
      <c r="Z40" s="101">
        <f>SUM(Z25:Z39)</f>
        <v>0</v>
      </c>
      <c r="AA40" s="99"/>
      <c r="AB40" s="96"/>
      <c r="AC40" s="98">
        <f>SUM(AC25:AC39)</f>
        <v>450</v>
      </c>
      <c r="AD40" s="99">
        <f>SUM(AD25:AD39)</f>
        <v>900</v>
      </c>
      <c r="AE40" s="102"/>
      <c r="AF40" s="103">
        <f>SUM(AF25:AF39)</f>
        <v>442</v>
      </c>
      <c r="AG40" s="100">
        <f>SUM(AG25:AG39)</f>
        <v>8</v>
      </c>
      <c r="AH40" s="164">
        <f>SUM(AH25:AH39)</f>
        <v>12</v>
      </c>
    </row>
    <row r="41" spans="1:34" s="548" customFormat="1" ht="15.75" customHeight="1" thickBot="1">
      <c r="A41" s="667"/>
      <c r="B41" s="95"/>
      <c r="C41" s="96" t="s">
        <v>23</v>
      </c>
      <c r="D41" s="97"/>
      <c r="E41" s="106"/>
      <c r="F41" s="105">
        <f>SUM(F25:F39)</f>
        <v>6</v>
      </c>
      <c r="G41" s="100"/>
      <c r="H41" s="106"/>
      <c r="I41" s="105">
        <f>SUM(I28:I39)</f>
        <v>12</v>
      </c>
      <c r="J41" s="96"/>
      <c r="K41" s="104"/>
      <c r="L41" s="105">
        <f>SUM(L34:L39)</f>
        <v>10</v>
      </c>
      <c r="M41" s="100"/>
      <c r="N41" s="106"/>
      <c r="O41" s="105">
        <f>SUM(O39)</f>
        <v>2</v>
      </c>
      <c r="P41" s="96"/>
      <c r="Q41" s="104"/>
      <c r="R41" s="105">
        <f>SUM(R25:R40)</f>
        <v>0</v>
      </c>
      <c r="S41" s="100"/>
      <c r="T41" s="106"/>
      <c r="U41" s="105">
        <f>SUM(U25:U40)</f>
        <v>0</v>
      </c>
      <c r="V41" s="96"/>
      <c r="W41" s="104"/>
      <c r="X41" s="105">
        <f>SUM(X25:X40)</f>
        <v>0</v>
      </c>
      <c r="Y41" s="100"/>
      <c r="Z41" s="106"/>
      <c r="AA41" s="105">
        <f>SUM(AA25:AA40)</f>
        <v>0</v>
      </c>
      <c r="AB41" s="96"/>
      <c r="AC41" s="107"/>
      <c r="AD41" s="108"/>
      <c r="AE41" s="109">
        <f>SUM(AE25:AE39)</f>
        <v>30</v>
      </c>
      <c r="AF41" s="110"/>
      <c r="AG41" s="108"/>
      <c r="AH41" s="111"/>
    </row>
    <row r="42" spans="1:34" s="548" customFormat="1" ht="15.75" customHeight="1">
      <c r="A42" s="664" t="s">
        <v>65</v>
      </c>
      <c r="B42" s="829" t="s">
        <v>69</v>
      </c>
      <c r="C42" s="830"/>
      <c r="D42" s="67"/>
      <c r="E42" s="112"/>
      <c r="F42" s="113"/>
      <c r="G42" s="114"/>
      <c r="H42" s="115"/>
      <c r="I42" s="113"/>
      <c r="J42" s="116"/>
      <c r="K42" s="112"/>
      <c r="L42" s="113"/>
      <c r="M42" s="114"/>
      <c r="N42" s="115"/>
      <c r="O42" s="113"/>
      <c r="P42" s="116"/>
      <c r="Q42" s="112"/>
      <c r="R42" s="113"/>
      <c r="S42" s="114"/>
      <c r="T42" s="115"/>
      <c r="U42" s="113"/>
      <c r="V42" s="116"/>
      <c r="W42" s="112"/>
      <c r="X42" s="113"/>
      <c r="Y42" s="114"/>
      <c r="Z42" s="115"/>
      <c r="AA42" s="113"/>
      <c r="AB42" s="116"/>
      <c r="AC42" s="112"/>
      <c r="AD42" s="113"/>
      <c r="AE42" s="114"/>
      <c r="AF42" s="83"/>
      <c r="AG42" s="42"/>
      <c r="AH42" s="84"/>
    </row>
    <row r="43" spans="1:34" s="549" customFormat="1" ht="15.75" customHeight="1">
      <c r="A43" s="669" t="s">
        <v>497</v>
      </c>
      <c r="B43" s="773" t="s">
        <v>9</v>
      </c>
      <c r="C43" s="754" t="s">
        <v>498</v>
      </c>
      <c r="D43" s="774" t="s">
        <v>470</v>
      </c>
      <c r="E43" s="769">
        <v>2</v>
      </c>
      <c r="F43" s="42">
        <v>2</v>
      </c>
      <c r="G43" s="775" t="s">
        <v>123</v>
      </c>
      <c r="H43" s="776"/>
      <c r="I43" s="42"/>
      <c r="J43" s="84"/>
      <c r="K43" s="769"/>
      <c r="L43" s="42"/>
      <c r="M43" s="775"/>
      <c r="N43" s="776"/>
      <c r="O43" s="42"/>
      <c r="P43" s="84"/>
      <c r="Q43" s="769"/>
      <c r="R43" s="42"/>
      <c r="S43" s="775"/>
      <c r="T43" s="776"/>
      <c r="U43" s="42"/>
      <c r="V43" s="84"/>
      <c r="W43" s="769"/>
      <c r="X43" s="42"/>
      <c r="Y43" s="775"/>
      <c r="Z43" s="776"/>
      <c r="AA43" s="42"/>
      <c r="AB43" s="84"/>
      <c r="AC43" s="52">
        <v>30</v>
      </c>
      <c r="AD43" s="86">
        <f>AE43*30</f>
        <v>60</v>
      </c>
      <c r="AE43" s="87">
        <f>F43+I43+L43+O43+R43+U43+X43+AA43</f>
        <v>2</v>
      </c>
      <c r="AF43" s="83"/>
      <c r="AG43" s="42"/>
      <c r="AH43" s="84">
        <v>30</v>
      </c>
    </row>
    <row r="44" spans="1:34" s="549" customFormat="1" ht="15.75" customHeight="1">
      <c r="A44" s="669" t="s">
        <v>499</v>
      </c>
      <c r="B44" s="773" t="s">
        <v>9</v>
      </c>
      <c r="C44" s="754" t="s">
        <v>500</v>
      </c>
      <c r="D44" s="774" t="s">
        <v>470</v>
      </c>
      <c r="E44" s="769">
        <v>2</v>
      </c>
      <c r="F44" s="42">
        <v>2</v>
      </c>
      <c r="G44" s="775" t="s">
        <v>123</v>
      </c>
      <c r="H44" s="776"/>
      <c r="I44" s="42"/>
      <c r="J44" s="84"/>
      <c r="K44" s="769"/>
      <c r="L44" s="42"/>
      <c r="M44" s="775"/>
      <c r="N44" s="776"/>
      <c r="O44" s="42"/>
      <c r="P44" s="84"/>
      <c r="Q44" s="769"/>
      <c r="R44" s="42"/>
      <c r="S44" s="775"/>
      <c r="T44" s="776"/>
      <c r="U44" s="42"/>
      <c r="V44" s="84"/>
      <c r="W44" s="769"/>
      <c r="X44" s="42"/>
      <c r="Y44" s="775"/>
      <c r="Z44" s="776"/>
      <c r="AA44" s="42"/>
      <c r="AB44" s="84"/>
      <c r="AC44" s="52">
        <v>30</v>
      </c>
      <c r="AD44" s="86">
        <f>AE44*30</f>
        <v>60</v>
      </c>
      <c r="AE44" s="87">
        <f>F44+I44+L44+O44+R44+U44+X44+AA44</f>
        <v>2</v>
      </c>
      <c r="AF44" s="83">
        <v>10</v>
      </c>
      <c r="AG44" s="42"/>
      <c r="AH44" s="84">
        <v>20</v>
      </c>
    </row>
    <row r="45" spans="1:34" s="548" customFormat="1" ht="15.75" customHeight="1">
      <c r="A45" s="669" t="s">
        <v>385</v>
      </c>
      <c r="B45" s="8" t="s">
        <v>9</v>
      </c>
      <c r="C45" s="754" t="s">
        <v>70</v>
      </c>
      <c r="D45" s="756" t="s">
        <v>558</v>
      </c>
      <c r="E45" s="129"/>
      <c r="F45" s="44"/>
      <c r="G45" s="130"/>
      <c r="H45" s="43">
        <v>1</v>
      </c>
      <c r="I45" s="44">
        <v>2</v>
      </c>
      <c r="J45" s="45" t="s">
        <v>194</v>
      </c>
      <c r="K45" s="46"/>
      <c r="L45" s="47"/>
      <c r="M45" s="48"/>
      <c r="N45" s="12"/>
      <c r="O45" s="47"/>
      <c r="P45" s="131"/>
      <c r="Q45" s="46"/>
      <c r="R45" s="47"/>
      <c r="S45" s="48"/>
      <c r="T45" s="7"/>
      <c r="U45" s="51"/>
      <c r="V45" s="91"/>
      <c r="W45" s="92"/>
      <c r="X45" s="51"/>
      <c r="Y45" s="93"/>
      <c r="Z45" s="7"/>
      <c r="AA45" s="51"/>
      <c r="AB45" s="91"/>
      <c r="AC45" s="52">
        <v>15</v>
      </c>
      <c r="AD45" s="86">
        <f aca="true" t="shared" si="5" ref="AD45:AD50">AE45*30</f>
        <v>60</v>
      </c>
      <c r="AE45" s="87">
        <f aca="true" t="shared" si="6" ref="AE45:AE50">F45+I45+L45+O45+R45+U45+X45+AA45</f>
        <v>2</v>
      </c>
      <c r="AF45" s="675">
        <v>10</v>
      </c>
      <c r="AG45" s="51"/>
      <c r="AH45" s="91">
        <v>5</v>
      </c>
    </row>
    <row r="46" spans="1:34" s="548" customFormat="1" ht="15.75" customHeight="1">
      <c r="A46" s="666" t="s">
        <v>236</v>
      </c>
      <c r="B46" s="8" t="s">
        <v>9</v>
      </c>
      <c r="C46" s="754" t="s">
        <v>142</v>
      </c>
      <c r="D46" s="756" t="s">
        <v>454</v>
      </c>
      <c r="E46" s="50"/>
      <c r="F46" s="49"/>
      <c r="G46" s="23"/>
      <c r="H46" s="18">
        <v>1</v>
      </c>
      <c r="I46" s="49">
        <v>2</v>
      </c>
      <c r="J46" s="25" t="s">
        <v>48</v>
      </c>
      <c r="K46" s="46"/>
      <c r="L46" s="49"/>
      <c r="M46" s="23"/>
      <c r="N46" s="18"/>
      <c r="O46" s="49"/>
      <c r="P46" s="25"/>
      <c r="Q46" s="50"/>
      <c r="R46" s="49"/>
      <c r="S46" s="23"/>
      <c r="T46" s="18"/>
      <c r="U46" s="49"/>
      <c r="V46" s="25"/>
      <c r="W46" s="50"/>
      <c r="X46" s="49"/>
      <c r="Y46" s="23"/>
      <c r="Z46" s="18"/>
      <c r="AA46" s="49"/>
      <c r="AB46" s="25"/>
      <c r="AC46" s="52">
        <v>15</v>
      </c>
      <c r="AD46" s="86">
        <f t="shared" si="5"/>
        <v>60</v>
      </c>
      <c r="AE46" s="87">
        <f t="shared" si="6"/>
        <v>2</v>
      </c>
      <c r="AF46" s="117">
        <v>10</v>
      </c>
      <c r="AG46" s="51"/>
      <c r="AH46" s="91">
        <v>5</v>
      </c>
    </row>
    <row r="47" spans="1:34" s="548" customFormat="1" ht="15.75" customHeight="1">
      <c r="A47" s="670" t="s">
        <v>369</v>
      </c>
      <c r="B47" s="8" t="s">
        <v>9</v>
      </c>
      <c r="C47" s="754" t="s">
        <v>213</v>
      </c>
      <c r="D47" s="757" t="s">
        <v>211</v>
      </c>
      <c r="E47" s="50"/>
      <c r="F47" s="49"/>
      <c r="G47" s="23"/>
      <c r="H47" s="18">
        <v>2</v>
      </c>
      <c r="I47" s="49">
        <v>3</v>
      </c>
      <c r="J47" s="25" t="s">
        <v>48</v>
      </c>
      <c r="K47" s="50"/>
      <c r="L47" s="47"/>
      <c r="M47" s="48"/>
      <c r="N47" s="18"/>
      <c r="O47" s="49"/>
      <c r="P47" s="25"/>
      <c r="Q47" s="133"/>
      <c r="R47" s="134"/>
      <c r="S47" s="135"/>
      <c r="T47" s="550"/>
      <c r="U47" s="551"/>
      <c r="V47" s="552"/>
      <c r="W47" s="50"/>
      <c r="X47" s="49"/>
      <c r="Y47" s="23"/>
      <c r="Z47" s="18"/>
      <c r="AA47" s="49"/>
      <c r="AB47" s="25"/>
      <c r="AC47" s="52">
        <v>35</v>
      </c>
      <c r="AD47" s="86">
        <f t="shared" si="5"/>
        <v>90</v>
      </c>
      <c r="AE47" s="87">
        <f t="shared" si="6"/>
        <v>3</v>
      </c>
      <c r="AF47" s="117">
        <v>20</v>
      </c>
      <c r="AG47" s="51"/>
      <c r="AH47" s="91">
        <v>15</v>
      </c>
    </row>
    <row r="48" spans="1:34" s="548" customFormat="1" ht="15.75" customHeight="1">
      <c r="A48" s="670" t="s">
        <v>370</v>
      </c>
      <c r="B48" s="8" t="s">
        <v>9</v>
      </c>
      <c r="C48" s="754" t="s">
        <v>214</v>
      </c>
      <c r="D48" s="673" t="s">
        <v>228</v>
      </c>
      <c r="E48" s="755"/>
      <c r="F48" s="545"/>
      <c r="G48" s="543"/>
      <c r="H48" s="544"/>
      <c r="I48" s="545"/>
      <c r="J48" s="546"/>
      <c r="K48" s="46">
        <v>2</v>
      </c>
      <c r="L48" s="47">
        <v>3</v>
      </c>
      <c r="M48" s="48" t="s">
        <v>9</v>
      </c>
      <c r="N48" s="12"/>
      <c r="O48" s="47"/>
      <c r="P48" s="131"/>
      <c r="Q48" s="46"/>
      <c r="R48" s="51"/>
      <c r="S48" s="93"/>
      <c r="T48" s="7"/>
      <c r="U48" s="51"/>
      <c r="V48" s="91"/>
      <c r="W48" s="92"/>
      <c r="X48" s="51"/>
      <c r="Y48" s="93"/>
      <c r="Z48" s="7"/>
      <c r="AA48" s="51"/>
      <c r="AB48" s="91"/>
      <c r="AC48" s="52">
        <v>35</v>
      </c>
      <c r="AD48" s="86">
        <f t="shared" si="5"/>
        <v>90</v>
      </c>
      <c r="AE48" s="87">
        <f t="shared" si="6"/>
        <v>3</v>
      </c>
      <c r="AF48" s="7">
        <v>15</v>
      </c>
      <c r="AG48" s="51"/>
      <c r="AH48" s="91">
        <v>20</v>
      </c>
    </row>
    <row r="49" spans="1:34" s="548" customFormat="1" ht="15.75" customHeight="1">
      <c r="A49" s="671" t="s">
        <v>237</v>
      </c>
      <c r="B49" s="8" t="s">
        <v>9</v>
      </c>
      <c r="C49" s="754" t="s">
        <v>140</v>
      </c>
      <c r="D49" s="756" t="s">
        <v>454</v>
      </c>
      <c r="E49" s="755"/>
      <c r="F49" s="545"/>
      <c r="G49" s="543"/>
      <c r="H49" s="544"/>
      <c r="I49" s="545"/>
      <c r="J49" s="546"/>
      <c r="K49" s="46">
        <v>2</v>
      </c>
      <c r="L49" s="47">
        <v>3</v>
      </c>
      <c r="M49" s="48" t="s">
        <v>9</v>
      </c>
      <c r="N49" s="12"/>
      <c r="O49" s="47"/>
      <c r="P49" s="131"/>
      <c r="Q49" s="46"/>
      <c r="R49" s="51"/>
      <c r="S49" s="93"/>
      <c r="T49" s="7"/>
      <c r="U49" s="51"/>
      <c r="V49" s="91"/>
      <c r="W49" s="92"/>
      <c r="X49" s="51"/>
      <c r="Y49" s="93"/>
      <c r="Z49" s="7"/>
      <c r="AA49" s="51"/>
      <c r="AB49" s="91"/>
      <c r="AC49" s="52">
        <v>35</v>
      </c>
      <c r="AD49" s="86">
        <f t="shared" si="5"/>
        <v>90</v>
      </c>
      <c r="AE49" s="87">
        <f t="shared" si="6"/>
        <v>3</v>
      </c>
      <c r="AF49" s="7">
        <v>20</v>
      </c>
      <c r="AG49" s="51"/>
      <c r="AH49" s="91">
        <v>15</v>
      </c>
    </row>
    <row r="50" spans="1:34" s="548" customFormat="1" ht="15.75" customHeight="1" thickBot="1">
      <c r="A50" s="671" t="s">
        <v>361</v>
      </c>
      <c r="B50" s="8" t="s">
        <v>9</v>
      </c>
      <c r="C50" s="754" t="s">
        <v>141</v>
      </c>
      <c r="D50" s="758" t="s">
        <v>470</v>
      </c>
      <c r="E50" s="755"/>
      <c r="F50" s="545"/>
      <c r="G50" s="543"/>
      <c r="H50" s="544"/>
      <c r="I50" s="545"/>
      <c r="J50" s="546"/>
      <c r="K50" s="46">
        <v>2</v>
      </c>
      <c r="L50" s="47">
        <v>3</v>
      </c>
      <c r="M50" s="48" t="s">
        <v>48</v>
      </c>
      <c r="N50" s="12"/>
      <c r="O50" s="47"/>
      <c r="P50" s="131"/>
      <c r="Q50" s="46"/>
      <c r="R50" s="51"/>
      <c r="S50" s="93"/>
      <c r="T50" s="7"/>
      <c r="U50" s="51"/>
      <c r="V50" s="91"/>
      <c r="W50" s="92"/>
      <c r="X50" s="51"/>
      <c r="Y50" s="93"/>
      <c r="Z50" s="7"/>
      <c r="AA50" s="51"/>
      <c r="AB50" s="91"/>
      <c r="AC50" s="52">
        <v>35</v>
      </c>
      <c r="AD50" s="86">
        <f t="shared" si="5"/>
        <v>90</v>
      </c>
      <c r="AE50" s="87">
        <f t="shared" si="6"/>
        <v>3</v>
      </c>
      <c r="AF50" s="7">
        <v>15</v>
      </c>
      <c r="AG50" s="51"/>
      <c r="AH50" s="91">
        <v>20</v>
      </c>
    </row>
    <row r="51" spans="1:34" ht="15.75" customHeight="1" thickBot="1">
      <c r="A51" s="667"/>
      <c r="B51" s="95"/>
      <c r="C51" s="100" t="s">
        <v>24</v>
      </c>
      <c r="D51" s="759"/>
      <c r="E51" s="104">
        <f>SUM(E43:E50)</f>
        <v>4</v>
      </c>
      <c r="F51" s="99"/>
      <c r="G51" s="102"/>
      <c r="H51" s="106">
        <f>SUM(H45:H50)</f>
        <v>4</v>
      </c>
      <c r="I51" s="99"/>
      <c r="J51" s="111"/>
      <c r="K51" s="104">
        <f>SUM(K45:K50)</f>
        <v>6</v>
      </c>
      <c r="L51" s="99"/>
      <c r="M51" s="102"/>
      <c r="N51" s="106">
        <f>SUM(N45:N50)</f>
        <v>0</v>
      </c>
      <c r="O51" s="99"/>
      <c r="P51" s="111"/>
      <c r="Q51" s="104">
        <f>SUM(Q45:Q50)</f>
        <v>0</v>
      </c>
      <c r="R51" s="99"/>
      <c r="S51" s="102"/>
      <c r="T51" s="106">
        <f>SUM(T45:T50)</f>
        <v>0</v>
      </c>
      <c r="U51" s="99"/>
      <c r="V51" s="111"/>
      <c r="W51" s="104">
        <f>SUM(W45:W50)</f>
        <v>0</v>
      </c>
      <c r="X51" s="99"/>
      <c r="Y51" s="102"/>
      <c r="Z51" s="106">
        <f>SUM(Z45:Z50)</f>
        <v>0</v>
      </c>
      <c r="AA51" s="99"/>
      <c r="AB51" s="111"/>
      <c r="AC51" s="98">
        <f>SUM(AC45:AC50)</f>
        <v>170</v>
      </c>
      <c r="AD51" s="99">
        <f>SUM(AD45:AD50)</f>
        <v>480</v>
      </c>
      <c r="AE51" s="102"/>
      <c r="AF51" s="103">
        <f>SUM(AF45:AF50)</f>
        <v>90</v>
      </c>
      <c r="AG51" s="100">
        <f>SUM(AG45:AG50)</f>
        <v>0</v>
      </c>
      <c r="AH51" s="96">
        <f>SUM(AH43:AH50)</f>
        <v>130</v>
      </c>
    </row>
    <row r="52" spans="1:34" s="548" customFormat="1" ht="15.75" customHeight="1" thickBot="1">
      <c r="A52" s="667"/>
      <c r="B52" s="95"/>
      <c r="C52" s="96" t="s">
        <v>23</v>
      </c>
      <c r="D52" s="97"/>
      <c r="E52" s="106"/>
      <c r="F52" s="99">
        <f>SUM(F43:F50)</f>
        <v>4</v>
      </c>
      <c r="G52" s="102"/>
      <c r="H52" s="106"/>
      <c r="I52" s="99">
        <f>SUM(I45:I50)</f>
        <v>7</v>
      </c>
      <c r="J52" s="111"/>
      <c r="K52" s="104"/>
      <c r="L52" s="99">
        <f>SUM(L45:L50)</f>
        <v>9</v>
      </c>
      <c r="M52" s="102"/>
      <c r="N52" s="106"/>
      <c r="O52" s="99">
        <f>SUM(O45:O50)</f>
        <v>0</v>
      </c>
      <c r="P52" s="111"/>
      <c r="Q52" s="104"/>
      <c r="R52" s="99">
        <f>SUM(R45:R50)</f>
        <v>0</v>
      </c>
      <c r="S52" s="102"/>
      <c r="T52" s="106"/>
      <c r="U52" s="99">
        <f>SUM(U45:U50)</f>
        <v>0</v>
      </c>
      <c r="V52" s="111"/>
      <c r="W52" s="104"/>
      <c r="X52" s="99">
        <f>SUM(X45:X50)</f>
        <v>0</v>
      </c>
      <c r="Y52" s="102"/>
      <c r="Z52" s="106"/>
      <c r="AA52" s="99">
        <f>SUM(AA45:AA50)</f>
        <v>0</v>
      </c>
      <c r="AB52" s="111"/>
      <c r="AC52" s="107"/>
      <c r="AD52" s="108"/>
      <c r="AE52" s="109">
        <f>SUM(AE43:AE50)</f>
        <v>20</v>
      </c>
      <c r="AF52" s="110"/>
      <c r="AG52" s="108"/>
      <c r="AH52" s="111"/>
    </row>
    <row r="53" spans="1:34" s="548" customFormat="1" ht="15.75" customHeight="1">
      <c r="A53" s="136">
        <v>2</v>
      </c>
      <c r="B53" s="827" t="s">
        <v>25</v>
      </c>
      <c r="C53" s="828"/>
      <c r="D53" s="75"/>
      <c r="E53" s="115"/>
      <c r="F53" s="113"/>
      <c r="G53" s="114"/>
      <c r="H53" s="115"/>
      <c r="I53" s="113"/>
      <c r="J53" s="116"/>
      <c r="K53" s="112"/>
      <c r="L53" s="113"/>
      <c r="M53" s="114"/>
      <c r="N53" s="115"/>
      <c r="O53" s="113"/>
      <c r="P53" s="116"/>
      <c r="Q53" s="112"/>
      <c r="R53" s="113"/>
      <c r="S53" s="114"/>
      <c r="T53" s="115"/>
      <c r="U53" s="113"/>
      <c r="V53" s="116"/>
      <c r="W53" s="112"/>
      <c r="X53" s="113"/>
      <c r="Y53" s="114"/>
      <c r="Z53" s="115"/>
      <c r="AA53" s="113"/>
      <c r="AB53" s="116"/>
      <c r="AC53" s="112"/>
      <c r="AD53" s="113"/>
      <c r="AE53" s="114"/>
      <c r="AF53" s="83"/>
      <c r="AG53" s="42"/>
      <c r="AH53" s="84"/>
    </row>
    <row r="54" spans="1:34" s="548" customFormat="1" ht="15.75" customHeight="1">
      <c r="A54" s="136" t="s">
        <v>66</v>
      </c>
      <c r="B54" s="825" t="s">
        <v>58</v>
      </c>
      <c r="C54" s="826"/>
      <c r="D54" s="75"/>
      <c r="E54" s="115"/>
      <c r="F54" s="113"/>
      <c r="G54" s="114"/>
      <c r="H54" s="115"/>
      <c r="I54" s="113"/>
      <c r="J54" s="116"/>
      <c r="K54" s="112"/>
      <c r="L54" s="113"/>
      <c r="M54" s="114"/>
      <c r="N54" s="115"/>
      <c r="O54" s="113"/>
      <c r="P54" s="116"/>
      <c r="Q54" s="112"/>
      <c r="R54" s="113"/>
      <c r="S54" s="114"/>
      <c r="T54" s="115"/>
      <c r="U54" s="113"/>
      <c r="V54" s="116"/>
      <c r="W54" s="112"/>
      <c r="X54" s="113"/>
      <c r="Y54" s="114"/>
      <c r="Z54" s="115"/>
      <c r="AA54" s="113"/>
      <c r="AB54" s="116"/>
      <c r="AC54" s="112"/>
      <c r="AD54" s="113"/>
      <c r="AE54" s="114"/>
      <c r="AF54" s="83"/>
      <c r="AG54" s="42"/>
      <c r="AH54" s="84"/>
    </row>
    <row r="55" spans="1:34" s="548" customFormat="1" ht="15.75" customHeight="1">
      <c r="A55" s="528" t="s">
        <v>362</v>
      </c>
      <c r="B55" s="12" t="s">
        <v>9</v>
      </c>
      <c r="C55" s="13" t="s">
        <v>52</v>
      </c>
      <c r="D55" s="6" t="s">
        <v>471</v>
      </c>
      <c r="E55" s="18"/>
      <c r="F55" s="49"/>
      <c r="G55" s="23"/>
      <c r="H55" s="18"/>
      <c r="I55" s="49"/>
      <c r="J55" s="25"/>
      <c r="K55" s="46">
        <v>2</v>
      </c>
      <c r="L55" s="47">
        <v>3</v>
      </c>
      <c r="M55" s="48" t="s">
        <v>48</v>
      </c>
      <c r="N55" s="12"/>
      <c r="O55" s="47"/>
      <c r="P55" s="131"/>
      <c r="Q55" s="46"/>
      <c r="R55" s="47"/>
      <c r="S55" s="48"/>
      <c r="T55" s="12"/>
      <c r="U55" s="47"/>
      <c r="V55" s="131"/>
      <c r="W55" s="46"/>
      <c r="X55" s="47"/>
      <c r="Y55" s="48"/>
      <c r="Z55" s="12"/>
      <c r="AA55" s="47"/>
      <c r="AB55" s="131"/>
      <c r="AC55" s="52">
        <v>35</v>
      </c>
      <c r="AD55" s="86">
        <f aca="true" t="shared" si="7" ref="AD55:AD71">AE55*30</f>
        <v>90</v>
      </c>
      <c r="AE55" s="87">
        <f aca="true" t="shared" si="8" ref="AE55:AE74">F55+I55+L55+O55+R55+U55+X55+AA55</f>
        <v>3</v>
      </c>
      <c r="AF55" s="117">
        <v>20</v>
      </c>
      <c r="AG55" s="51"/>
      <c r="AH55" s="91">
        <v>15</v>
      </c>
    </row>
    <row r="56" spans="1:34" s="548" customFormat="1" ht="15.75" customHeight="1">
      <c r="A56" s="520" t="s">
        <v>267</v>
      </c>
      <c r="B56" s="12" t="s">
        <v>9</v>
      </c>
      <c r="C56" s="13" t="s">
        <v>122</v>
      </c>
      <c r="D56" s="6" t="s">
        <v>470</v>
      </c>
      <c r="E56" s="24"/>
      <c r="F56" s="3"/>
      <c r="G56" s="23"/>
      <c r="H56" s="24"/>
      <c r="I56" s="3"/>
      <c r="J56" s="25"/>
      <c r="K56" s="4"/>
      <c r="L56" s="3"/>
      <c r="M56" s="23"/>
      <c r="N56" s="24">
        <v>2</v>
      </c>
      <c r="O56" s="3">
        <v>3</v>
      </c>
      <c r="P56" s="25" t="s">
        <v>48</v>
      </c>
      <c r="Q56" s="46"/>
      <c r="R56" s="47"/>
      <c r="S56" s="48"/>
      <c r="T56" s="12"/>
      <c r="U56" s="47"/>
      <c r="V56" s="91"/>
      <c r="W56" s="92"/>
      <c r="X56" s="51"/>
      <c r="Y56" s="93"/>
      <c r="Z56" s="7"/>
      <c r="AA56" s="51"/>
      <c r="AB56" s="91"/>
      <c r="AC56" s="52">
        <v>35</v>
      </c>
      <c r="AD56" s="86">
        <f t="shared" si="7"/>
        <v>90</v>
      </c>
      <c r="AE56" s="87">
        <f t="shared" si="8"/>
        <v>3</v>
      </c>
      <c r="AF56" s="396">
        <v>15</v>
      </c>
      <c r="AG56" s="93"/>
      <c r="AH56" s="91">
        <v>20</v>
      </c>
    </row>
    <row r="57" spans="1:34" s="548" customFormat="1" ht="15.75" customHeight="1">
      <c r="A57" s="528" t="s">
        <v>363</v>
      </c>
      <c r="B57" s="12" t="s">
        <v>9</v>
      </c>
      <c r="C57" s="14" t="s">
        <v>139</v>
      </c>
      <c r="D57" s="6" t="s">
        <v>470</v>
      </c>
      <c r="E57" s="12"/>
      <c r="F57" s="47"/>
      <c r="G57" s="48"/>
      <c r="H57" s="12"/>
      <c r="I57" s="47"/>
      <c r="J57" s="131"/>
      <c r="K57" s="46"/>
      <c r="L57" s="47"/>
      <c r="M57" s="48"/>
      <c r="N57" s="12">
        <v>3</v>
      </c>
      <c r="O57" s="47">
        <v>3</v>
      </c>
      <c r="P57" s="131" t="s">
        <v>9</v>
      </c>
      <c r="Q57" s="46"/>
      <c r="R57" s="47"/>
      <c r="S57" s="48"/>
      <c r="T57" s="12"/>
      <c r="U57" s="47"/>
      <c r="V57" s="131"/>
      <c r="W57" s="46"/>
      <c r="X57" s="47"/>
      <c r="Y57" s="48"/>
      <c r="Z57" s="12"/>
      <c r="AA57" s="47"/>
      <c r="AB57" s="131"/>
      <c r="AC57" s="52">
        <v>40</v>
      </c>
      <c r="AD57" s="86">
        <f t="shared" si="7"/>
        <v>90</v>
      </c>
      <c r="AE57" s="87">
        <f t="shared" si="8"/>
        <v>3</v>
      </c>
      <c r="AF57" s="117">
        <v>20</v>
      </c>
      <c r="AG57" s="137"/>
      <c r="AH57" s="91">
        <v>20</v>
      </c>
    </row>
    <row r="58" spans="1:34" s="548" customFormat="1" ht="15.75" customHeight="1">
      <c r="A58" s="520" t="s">
        <v>268</v>
      </c>
      <c r="B58" s="12" t="s">
        <v>9</v>
      </c>
      <c r="C58" s="13" t="s">
        <v>54</v>
      </c>
      <c r="D58" s="517" t="s">
        <v>393</v>
      </c>
      <c r="E58" s="18"/>
      <c r="F58" s="49"/>
      <c r="G58" s="23"/>
      <c r="H58" s="18"/>
      <c r="I58" s="49"/>
      <c r="J58" s="25"/>
      <c r="K58" s="50"/>
      <c r="L58" s="49"/>
      <c r="M58" s="23"/>
      <c r="N58" s="18">
        <v>2</v>
      </c>
      <c r="O58" s="49">
        <v>2</v>
      </c>
      <c r="P58" s="25" t="s">
        <v>48</v>
      </c>
      <c r="Q58" s="50"/>
      <c r="R58" s="49"/>
      <c r="S58" s="23"/>
      <c r="T58" s="18"/>
      <c r="U58" s="49"/>
      <c r="V58" s="25"/>
      <c r="W58" s="50"/>
      <c r="X58" s="49"/>
      <c r="Y58" s="23"/>
      <c r="Z58" s="18"/>
      <c r="AA58" s="49"/>
      <c r="AB58" s="25"/>
      <c r="AC58" s="52">
        <v>30</v>
      </c>
      <c r="AD58" s="86">
        <f t="shared" si="7"/>
        <v>60</v>
      </c>
      <c r="AE58" s="87">
        <f t="shared" si="8"/>
        <v>2</v>
      </c>
      <c r="AF58" s="117">
        <v>20</v>
      </c>
      <c r="AG58" s="51"/>
      <c r="AH58" s="91">
        <v>10</v>
      </c>
    </row>
    <row r="59" spans="1:34" s="548" customFormat="1" ht="15.75" customHeight="1">
      <c r="A59" s="520" t="s">
        <v>238</v>
      </c>
      <c r="B59" s="12" t="s">
        <v>9</v>
      </c>
      <c r="C59" s="15" t="s">
        <v>72</v>
      </c>
      <c r="D59" s="89" t="s">
        <v>113</v>
      </c>
      <c r="E59" s="18"/>
      <c r="F59" s="49"/>
      <c r="G59" s="23"/>
      <c r="H59" s="18"/>
      <c r="I59" s="49"/>
      <c r="J59" s="25"/>
      <c r="K59" s="554"/>
      <c r="L59" s="561"/>
      <c r="M59" s="554"/>
      <c r="N59" s="139">
        <v>2</v>
      </c>
      <c r="O59" s="140">
        <v>3</v>
      </c>
      <c r="P59" s="141" t="s">
        <v>9</v>
      </c>
      <c r="Q59" s="50"/>
      <c r="R59" s="49"/>
      <c r="S59" s="23"/>
      <c r="T59" s="18"/>
      <c r="U59" s="49"/>
      <c r="V59" s="25"/>
      <c r="W59" s="50"/>
      <c r="X59" s="49"/>
      <c r="Y59" s="23"/>
      <c r="Z59" s="18"/>
      <c r="AA59" s="49"/>
      <c r="AB59" s="25"/>
      <c r="AC59" s="52">
        <v>35</v>
      </c>
      <c r="AD59" s="86">
        <f t="shared" si="7"/>
        <v>90</v>
      </c>
      <c r="AE59" s="87">
        <f t="shared" si="8"/>
        <v>3</v>
      </c>
      <c r="AF59" s="117">
        <v>20</v>
      </c>
      <c r="AG59" s="137"/>
      <c r="AH59" s="91">
        <v>15</v>
      </c>
    </row>
    <row r="60" spans="1:34" s="548" customFormat="1" ht="15.75" customHeight="1">
      <c r="A60" s="521" t="s">
        <v>406</v>
      </c>
      <c r="B60" s="12" t="s">
        <v>9</v>
      </c>
      <c r="C60" s="13" t="s">
        <v>227</v>
      </c>
      <c r="D60" s="514" t="s">
        <v>116</v>
      </c>
      <c r="E60" s="18"/>
      <c r="F60" s="49"/>
      <c r="G60" s="23"/>
      <c r="H60" s="18"/>
      <c r="I60" s="49"/>
      <c r="J60" s="25"/>
      <c r="K60" s="50"/>
      <c r="L60" s="49"/>
      <c r="M60" s="23"/>
      <c r="N60" s="12">
        <v>1</v>
      </c>
      <c r="O60" s="47">
        <v>2</v>
      </c>
      <c r="P60" s="131" t="s">
        <v>48</v>
      </c>
      <c r="Q60" s="46"/>
      <c r="R60" s="47"/>
      <c r="S60" s="48"/>
      <c r="T60" s="12"/>
      <c r="U60" s="47"/>
      <c r="V60" s="131"/>
      <c r="W60" s="46"/>
      <c r="X60" s="47"/>
      <c r="Y60" s="48"/>
      <c r="Z60" s="12"/>
      <c r="AA60" s="47"/>
      <c r="AB60" s="131"/>
      <c r="AC60" s="52">
        <v>15</v>
      </c>
      <c r="AD60" s="86">
        <f t="shared" si="7"/>
        <v>60</v>
      </c>
      <c r="AE60" s="87">
        <f t="shared" si="8"/>
        <v>2</v>
      </c>
      <c r="AF60" s="117">
        <v>5</v>
      </c>
      <c r="AG60" s="137"/>
      <c r="AH60" s="91">
        <v>10</v>
      </c>
    </row>
    <row r="61" spans="1:34" s="548" customFormat="1" ht="15.75" customHeight="1">
      <c r="A61" s="520" t="s">
        <v>269</v>
      </c>
      <c r="B61" s="12" t="s">
        <v>9</v>
      </c>
      <c r="C61" s="15" t="s">
        <v>55</v>
      </c>
      <c r="D61" s="734" t="s">
        <v>417</v>
      </c>
      <c r="E61" s="18"/>
      <c r="F61" s="553"/>
      <c r="G61" s="554"/>
      <c r="H61" s="18"/>
      <c r="I61" s="553"/>
      <c r="J61" s="555"/>
      <c r="K61" s="50"/>
      <c r="L61" s="134"/>
      <c r="M61" s="135"/>
      <c r="N61" s="142">
        <v>2</v>
      </c>
      <c r="O61" s="547">
        <v>3</v>
      </c>
      <c r="P61" s="143" t="s">
        <v>9</v>
      </c>
      <c r="Q61" s="50"/>
      <c r="R61" s="49"/>
      <c r="S61" s="23"/>
      <c r="T61" s="18"/>
      <c r="U61" s="49"/>
      <c r="V61" s="25"/>
      <c r="W61" s="50"/>
      <c r="X61" s="49"/>
      <c r="Y61" s="23"/>
      <c r="Z61" s="18"/>
      <c r="AA61" s="49"/>
      <c r="AB61" s="25"/>
      <c r="AC61" s="52">
        <v>35</v>
      </c>
      <c r="AD61" s="86">
        <f t="shared" si="7"/>
        <v>90</v>
      </c>
      <c r="AE61" s="87">
        <f t="shared" si="8"/>
        <v>3</v>
      </c>
      <c r="AF61" s="117">
        <v>25</v>
      </c>
      <c r="AG61" s="51"/>
      <c r="AH61" s="91">
        <v>10</v>
      </c>
    </row>
    <row r="62" spans="1:34" s="548" customFormat="1" ht="15.75" customHeight="1">
      <c r="A62" s="529" t="s">
        <v>364</v>
      </c>
      <c r="B62" s="12" t="s">
        <v>9</v>
      </c>
      <c r="C62" s="16" t="s">
        <v>138</v>
      </c>
      <c r="D62" s="144" t="s">
        <v>418</v>
      </c>
      <c r="E62" s="18"/>
      <c r="F62" s="49"/>
      <c r="G62" s="23"/>
      <c r="H62" s="18"/>
      <c r="I62" s="49"/>
      <c r="J62" s="25"/>
      <c r="K62" s="50"/>
      <c r="L62" s="145"/>
      <c r="M62" s="146"/>
      <c r="N62" s="18">
        <v>2</v>
      </c>
      <c r="O62" s="49">
        <v>3</v>
      </c>
      <c r="P62" s="25" t="s">
        <v>48</v>
      </c>
      <c r="Q62" s="50"/>
      <c r="R62" s="49"/>
      <c r="S62" s="23"/>
      <c r="T62" s="550"/>
      <c r="U62" s="551"/>
      <c r="V62" s="552"/>
      <c r="W62" s="147"/>
      <c r="X62" s="148"/>
      <c r="Y62" s="149"/>
      <c r="Z62" s="150"/>
      <c r="AA62" s="148"/>
      <c r="AB62" s="151"/>
      <c r="AC62" s="52">
        <v>35</v>
      </c>
      <c r="AD62" s="86">
        <f t="shared" si="7"/>
        <v>90</v>
      </c>
      <c r="AE62" s="87">
        <f t="shared" si="8"/>
        <v>3</v>
      </c>
      <c r="AF62" s="117">
        <v>15</v>
      </c>
      <c r="AG62" s="137"/>
      <c r="AH62" s="91">
        <v>20</v>
      </c>
    </row>
    <row r="63" spans="1:34" s="548" customFormat="1" ht="14.25">
      <c r="A63" s="522" t="s">
        <v>239</v>
      </c>
      <c r="B63" s="12" t="s">
        <v>9</v>
      </c>
      <c r="C63" s="15" t="s">
        <v>74</v>
      </c>
      <c r="D63" s="132" t="s">
        <v>395</v>
      </c>
      <c r="E63" s="18"/>
      <c r="F63" s="49"/>
      <c r="G63" s="23"/>
      <c r="H63" s="18"/>
      <c r="I63" s="49"/>
      <c r="J63" s="25"/>
      <c r="K63" s="50"/>
      <c r="L63" s="49"/>
      <c r="M63" s="23"/>
      <c r="N63" s="18">
        <v>2</v>
      </c>
      <c r="O63" s="49">
        <v>3</v>
      </c>
      <c r="P63" s="25" t="s">
        <v>9</v>
      </c>
      <c r="Q63" s="554"/>
      <c r="R63" s="553"/>
      <c r="S63" s="554"/>
      <c r="T63" s="18"/>
      <c r="U63" s="49"/>
      <c r="V63" s="25"/>
      <c r="W63" s="50"/>
      <c r="X63" s="49"/>
      <c r="Y63" s="23"/>
      <c r="Z63" s="18"/>
      <c r="AA63" s="49"/>
      <c r="AB63" s="25"/>
      <c r="AC63" s="52">
        <v>35</v>
      </c>
      <c r="AD63" s="86">
        <f t="shared" si="7"/>
        <v>90</v>
      </c>
      <c r="AE63" s="87">
        <f t="shared" si="8"/>
        <v>3</v>
      </c>
      <c r="AF63" s="117">
        <v>25</v>
      </c>
      <c r="AG63" s="51"/>
      <c r="AH63" s="152">
        <v>10</v>
      </c>
    </row>
    <row r="64" spans="1:34" s="548" customFormat="1" ht="28.5">
      <c r="A64" s="520" t="s">
        <v>240</v>
      </c>
      <c r="B64" s="12" t="s">
        <v>9</v>
      </c>
      <c r="C64" s="15" t="s">
        <v>80</v>
      </c>
      <c r="D64" s="144" t="s">
        <v>453</v>
      </c>
      <c r="E64" s="18"/>
      <c r="F64" s="49"/>
      <c r="G64" s="23"/>
      <c r="H64" s="18"/>
      <c r="I64" s="49"/>
      <c r="J64" s="25"/>
      <c r="K64" s="50"/>
      <c r="L64" s="49"/>
      <c r="M64" s="23"/>
      <c r="N64" s="18">
        <v>2</v>
      </c>
      <c r="O64" s="49">
        <v>3</v>
      </c>
      <c r="P64" s="25" t="s">
        <v>9</v>
      </c>
      <c r="Q64" s="50"/>
      <c r="R64" s="49"/>
      <c r="S64" s="23"/>
      <c r="T64" s="18"/>
      <c r="U64" s="49"/>
      <c r="V64" s="25"/>
      <c r="W64" s="50"/>
      <c r="X64" s="49"/>
      <c r="Y64" s="23"/>
      <c r="Z64" s="18"/>
      <c r="AA64" s="49"/>
      <c r="AB64" s="25"/>
      <c r="AC64" s="52">
        <v>35</v>
      </c>
      <c r="AD64" s="86">
        <f t="shared" si="7"/>
        <v>90</v>
      </c>
      <c r="AE64" s="87">
        <f t="shared" si="8"/>
        <v>3</v>
      </c>
      <c r="AF64" s="117">
        <v>15</v>
      </c>
      <c r="AG64" s="51"/>
      <c r="AH64" s="152">
        <v>20</v>
      </c>
    </row>
    <row r="65" spans="1:34" s="548" customFormat="1" ht="15.75" customHeight="1">
      <c r="A65" s="520" t="s">
        <v>241</v>
      </c>
      <c r="B65" s="12" t="s">
        <v>9</v>
      </c>
      <c r="C65" s="15" t="s">
        <v>75</v>
      </c>
      <c r="D65" s="153" t="s">
        <v>115</v>
      </c>
      <c r="E65" s="18"/>
      <c r="F65" s="49"/>
      <c r="G65" s="23"/>
      <c r="H65" s="18"/>
      <c r="I65" s="49"/>
      <c r="J65" s="25"/>
      <c r="K65" s="50"/>
      <c r="L65" s="49"/>
      <c r="M65" s="23"/>
      <c r="N65" s="18">
        <v>2</v>
      </c>
      <c r="O65" s="49">
        <v>3</v>
      </c>
      <c r="P65" s="25" t="s">
        <v>123</v>
      </c>
      <c r="Q65" s="50"/>
      <c r="R65" s="49"/>
      <c r="S65" s="23"/>
      <c r="T65" s="18"/>
      <c r="U65" s="49"/>
      <c r="V65" s="25"/>
      <c r="W65" s="50"/>
      <c r="X65" s="49"/>
      <c r="Y65" s="23"/>
      <c r="Z65" s="18"/>
      <c r="AA65" s="49"/>
      <c r="AB65" s="25"/>
      <c r="AC65" s="52">
        <v>35</v>
      </c>
      <c r="AD65" s="86">
        <f>AE65*30</f>
        <v>90</v>
      </c>
      <c r="AE65" s="87">
        <f>F65+I65+L65+O65+R65+U65+X65+AA65</f>
        <v>3</v>
      </c>
      <c r="AF65" s="117">
        <v>10</v>
      </c>
      <c r="AG65" s="137"/>
      <c r="AH65" s="91">
        <v>25</v>
      </c>
    </row>
    <row r="66" spans="1:34" s="549" customFormat="1" ht="15.75" customHeight="1">
      <c r="A66" s="520" t="s">
        <v>242</v>
      </c>
      <c r="B66" s="18" t="s">
        <v>9</v>
      </c>
      <c r="C66" s="15" t="s">
        <v>137</v>
      </c>
      <c r="D66" s="153" t="s">
        <v>113</v>
      </c>
      <c r="E66" s="18"/>
      <c r="F66" s="49"/>
      <c r="G66" s="23"/>
      <c r="H66" s="18"/>
      <c r="I66" s="49"/>
      <c r="J66" s="25"/>
      <c r="K66" s="50"/>
      <c r="L66" s="49"/>
      <c r="M66" s="23"/>
      <c r="N66" s="18"/>
      <c r="O66" s="49"/>
      <c r="P66" s="25"/>
      <c r="Q66" s="50">
        <v>2</v>
      </c>
      <c r="R66" s="49">
        <v>3</v>
      </c>
      <c r="S66" s="23" t="s">
        <v>219</v>
      </c>
      <c r="T66" s="18"/>
      <c r="U66" s="49"/>
      <c r="V66" s="25"/>
      <c r="W66" s="50"/>
      <c r="X66" s="49"/>
      <c r="Y66" s="23"/>
      <c r="Z66" s="18"/>
      <c r="AA66" s="49"/>
      <c r="AB66" s="25"/>
      <c r="AC66" s="52">
        <v>35</v>
      </c>
      <c r="AD66" s="86">
        <f t="shared" si="7"/>
        <v>90</v>
      </c>
      <c r="AE66" s="87">
        <f t="shared" si="8"/>
        <v>3</v>
      </c>
      <c r="AF66" s="117">
        <v>30</v>
      </c>
      <c r="AG66" s="51"/>
      <c r="AH66" s="152">
        <v>5</v>
      </c>
    </row>
    <row r="67" spans="1:34" s="549" customFormat="1" ht="15.75" customHeight="1">
      <c r="A67" s="177" t="s">
        <v>365</v>
      </c>
      <c r="B67" s="18" t="s">
        <v>9</v>
      </c>
      <c r="C67" s="17" t="s">
        <v>56</v>
      </c>
      <c r="D67" s="735" t="s">
        <v>391</v>
      </c>
      <c r="E67" s="18"/>
      <c r="F67" s="49"/>
      <c r="G67" s="23"/>
      <c r="H67" s="18"/>
      <c r="I67" s="49"/>
      <c r="J67" s="25"/>
      <c r="K67" s="50"/>
      <c r="L67" s="49"/>
      <c r="M67" s="23"/>
      <c r="N67" s="18"/>
      <c r="O67" s="49"/>
      <c r="P67" s="25"/>
      <c r="Q67" s="50">
        <v>3</v>
      </c>
      <c r="R67" s="49">
        <v>4</v>
      </c>
      <c r="S67" s="23" t="s">
        <v>9</v>
      </c>
      <c r="T67" s="139"/>
      <c r="U67" s="140"/>
      <c r="V67" s="141"/>
      <c r="W67" s="154"/>
      <c r="X67" s="140"/>
      <c r="Y67" s="155"/>
      <c r="Z67" s="139"/>
      <c r="AA67" s="140"/>
      <c r="AB67" s="141"/>
      <c r="AC67" s="52">
        <v>45</v>
      </c>
      <c r="AD67" s="86">
        <f t="shared" si="7"/>
        <v>120</v>
      </c>
      <c r="AE67" s="87">
        <f t="shared" si="8"/>
        <v>4</v>
      </c>
      <c r="AF67" s="117">
        <v>25</v>
      </c>
      <c r="AG67" s="51"/>
      <c r="AH67" s="91">
        <v>20</v>
      </c>
    </row>
    <row r="68" spans="1:34" s="549" customFormat="1" ht="15.75" customHeight="1">
      <c r="A68" s="520" t="s">
        <v>270</v>
      </c>
      <c r="B68" s="18" t="s">
        <v>9</v>
      </c>
      <c r="C68" s="15" t="s">
        <v>111</v>
      </c>
      <c r="D68" s="517" t="s">
        <v>393</v>
      </c>
      <c r="E68" s="18"/>
      <c r="F68" s="49"/>
      <c r="G68" s="23"/>
      <c r="H68" s="18"/>
      <c r="I68" s="49"/>
      <c r="J68" s="25"/>
      <c r="K68" s="50"/>
      <c r="L68" s="49"/>
      <c r="M68" s="23"/>
      <c r="N68" s="18"/>
      <c r="O68" s="49"/>
      <c r="P68" s="25"/>
      <c r="Q68" s="50">
        <v>4</v>
      </c>
      <c r="R68" s="49">
        <v>5</v>
      </c>
      <c r="S68" s="23" t="s">
        <v>9</v>
      </c>
      <c r="T68" s="18"/>
      <c r="U68" s="49"/>
      <c r="V68" s="25"/>
      <c r="W68" s="50"/>
      <c r="X68" s="49"/>
      <c r="Y68" s="23"/>
      <c r="Z68" s="18"/>
      <c r="AA68" s="49"/>
      <c r="AB68" s="25"/>
      <c r="AC68" s="52">
        <v>55</v>
      </c>
      <c r="AD68" s="86">
        <f t="shared" si="7"/>
        <v>150</v>
      </c>
      <c r="AE68" s="87">
        <f t="shared" si="8"/>
        <v>5</v>
      </c>
      <c r="AF68" s="117">
        <v>30</v>
      </c>
      <c r="AG68" s="51"/>
      <c r="AH68" s="91">
        <v>25</v>
      </c>
    </row>
    <row r="69" spans="1:34" s="549" customFormat="1" ht="15.75" customHeight="1">
      <c r="A69" s="520" t="s">
        <v>366</v>
      </c>
      <c r="B69" s="18" t="s">
        <v>9</v>
      </c>
      <c r="C69" s="15" t="s">
        <v>57</v>
      </c>
      <c r="D69" s="517" t="s">
        <v>477</v>
      </c>
      <c r="E69" s="18"/>
      <c r="F69" s="49"/>
      <c r="G69" s="23"/>
      <c r="H69" s="18"/>
      <c r="I69" s="49"/>
      <c r="J69" s="25"/>
      <c r="K69" s="50"/>
      <c r="L69" s="49"/>
      <c r="M69" s="23"/>
      <c r="N69" s="18"/>
      <c r="O69" s="49"/>
      <c r="P69" s="25"/>
      <c r="Q69" s="50">
        <v>2</v>
      </c>
      <c r="R69" s="49">
        <v>3</v>
      </c>
      <c r="S69" s="23" t="s">
        <v>48</v>
      </c>
      <c r="T69" s="18"/>
      <c r="U69" s="49"/>
      <c r="V69" s="25"/>
      <c r="W69" s="50"/>
      <c r="X69" s="49"/>
      <c r="Y69" s="23"/>
      <c r="Z69" s="18"/>
      <c r="AA69" s="49"/>
      <c r="AB69" s="25"/>
      <c r="AC69" s="52">
        <v>35</v>
      </c>
      <c r="AD69" s="86">
        <f t="shared" si="7"/>
        <v>90</v>
      </c>
      <c r="AE69" s="87">
        <f t="shared" si="8"/>
        <v>3</v>
      </c>
      <c r="AF69" s="117">
        <v>20</v>
      </c>
      <c r="AG69" s="51"/>
      <c r="AH69" s="152">
        <v>15</v>
      </c>
    </row>
    <row r="70" spans="1:34" s="549" customFormat="1" ht="15.75" customHeight="1">
      <c r="A70" s="520" t="s">
        <v>367</v>
      </c>
      <c r="B70" s="18" t="s">
        <v>9</v>
      </c>
      <c r="C70" s="15" t="s">
        <v>136</v>
      </c>
      <c r="D70" s="144" t="s">
        <v>418</v>
      </c>
      <c r="E70" s="18"/>
      <c r="F70" s="49"/>
      <c r="G70" s="23"/>
      <c r="H70" s="18"/>
      <c r="I70" s="49"/>
      <c r="J70" s="25"/>
      <c r="K70" s="50"/>
      <c r="L70" s="49"/>
      <c r="M70" s="23"/>
      <c r="N70" s="18"/>
      <c r="O70" s="49"/>
      <c r="P70" s="25"/>
      <c r="Q70" s="50">
        <v>2</v>
      </c>
      <c r="R70" s="49">
        <v>3</v>
      </c>
      <c r="S70" s="23" t="s">
        <v>48</v>
      </c>
      <c r="T70" s="18"/>
      <c r="U70" s="49"/>
      <c r="V70" s="25"/>
      <c r="W70" s="50"/>
      <c r="X70" s="49"/>
      <c r="Y70" s="23"/>
      <c r="Z70" s="18"/>
      <c r="AA70" s="49"/>
      <c r="AB70" s="25"/>
      <c r="AC70" s="52">
        <v>35</v>
      </c>
      <c r="AD70" s="86">
        <f t="shared" si="7"/>
        <v>90</v>
      </c>
      <c r="AE70" s="87">
        <f t="shared" si="8"/>
        <v>3</v>
      </c>
      <c r="AF70" s="117">
        <v>15</v>
      </c>
      <c r="AG70" s="51"/>
      <c r="AH70" s="91">
        <v>20</v>
      </c>
    </row>
    <row r="71" spans="1:34" s="548" customFormat="1" ht="15.75" customHeight="1">
      <c r="A71" s="520" t="s">
        <v>243</v>
      </c>
      <c r="B71" s="12" t="s">
        <v>9</v>
      </c>
      <c r="C71" s="15" t="s">
        <v>76</v>
      </c>
      <c r="D71" s="89" t="s">
        <v>430</v>
      </c>
      <c r="E71" s="18"/>
      <c r="F71" s="49"/>
      <c r="G71" s="23"/>
      <c r="H71" s="18"/>
      <c r="I71" s="49"/>
      <c r="J71" s="25"/>
      <c r="K71" s="50"/>
      <c r="L71" s="49"/>
      <c r="M71" s="23"/>
      <c r="N71" s="18"/>
      <c r="O71" s="49"/>
      <c r="P71" s="25"/>
      <c r="Q71" s="50">
        <v>2</v>
      </c>
      <c r="R71" s="49">
        <v>3</v>
      </c>
      <c r="S71" s="23" t="s">
        <v>9</v>
      </c>
      <c r="T71" s="18"/>
      <c r="U71" s="49"/>
      <c r="V71" s="25"/>
      <c r="W71" s="50"/>
      <c r="X71" s="49"/>
      <c r="Y71" s="23"/>
      <c r="Z71" s="18"/>
      <c r="AA71" s="49"/>
      <c r="AB71" s="25"/>
      <c r="AC71" s="52">
        <v>30</v>
      </c>
      <c r="AD71" s="86">
        <f t="shared" si="7"/>
        <v>90</v>
      </c>
      <c r="AE71" s="87">
        <f t="shared" si="8"/>
        <v>3</v>
      </c>
      <c r="AF71" s="117">
        <v>20</v>
      </c>
      <c r="AG71" s="137"/>
      <c r="AH71" s="91">
        <v>10</v>
      </c>
    </row>
    <row r="72" spans="1:34" s="548" customFormat="1" ht="15.75" customHeight="1">
      <c r="A72" s="520"/>
      <c r="B72" s="12" t="s">
        <v>11</v>
      </c>
      <c r="C72" s="15" t="s">
        <v>231</v>
      </c>
      <c r="D72" s="153"/>
      <c r="E72" s="18"/>
      <c r="F72" s="49"/>
      <c r="G72" s="23"/>
      <c r="H72" s="18"/>
      <c r="I72" s="49"/>
      <c r="J72" s="25"/>
      <c r="K72" s="50"/>
      <c r="L72" s="49"/>
      <c r="M72" s="23"/>
      <c r="N72" s="18"/>
      <c r="O72" s="49"/>
      <c r="P72" s="25"/>
      <c r="Q72" s="50">
        <v>1</v>
      </c>
      <c r="R72" s="49">
        <v>2</v>
      </c>
      <c r="S72" s="23" t="s">
        <v>48</v>
      </c>
      <c r="T72" s="18"/>
      <c r="U72" s="49"/>
      <c r="V72" s="25"/>
      <c r="W72" s="50"/>
      <c r="X72" s="49"/>
      <c r="Y72" s="23"/>
      <c r="Z72" s="18"/>
      <c r="AA72" s="49"/>
      <c r="AB72" s="25"/>
      <c r="AC72" s="52">
        <v>15</v>
      </c>
      <c r="AD72" s="86">
        <f>AE72*30</f>
        <v>60</v>
      </c>
      <c r="AE72" s="87">
        <f t="shared" si="8"/>
        <v>2</v>
      </c>
      <c r="AF72" s="117">
        <v>8</v>
      </c>
      <c r="AG72" s="156"/>
      <c r="AH72" s="91">
        <v>7</v>
      </c>
    </row>
    <row r="73" spans="1:34" s="548" customFormat="1" ht="15.75" customHeight="1">
      <c r="A73" s="520" t="s">
        <v>244</v>
      </c>
      <c r="B73" s="12" t="s">
        <v>9</v>
      </c>
      <c r="C73" s="15" t="s">
        <v>77</v>
      </c>
      <c r="D73" s="153" t="s">
        <v>113</v>
      </c>
      <c r="E73" s="18"/>
      <c r="F73" s="49"/>
      <c r="G73" s="23"/>
      <c r="H73" s="18"/>
      <c r="I73" s="49"/>
      <c r="J73" s="25"/>
      <c r="K73" s="50"/>
      <c r="L73" s="49"/>
      <c r="M73" s="23"/>
      <c r="N73" s="18"/>
      <c r="O73" s="49"/>
      <c r="P73" s="25"/>
      <c r="Q73" s="50"/>
      <c r="R73" s="49"/>
      <c r="S73" s="23"/>
      <c r="T73" s="18">
        <v>2</v>
      </c>
      <c r="U73" s="49">
        <v>3</v>
      </c>
      <c r="V73" s="25" t="s">
        <v>404</v>
      </c>
      <c r="W73" s="50"/>
      <c r="X73" s="49"/>
      <c r="Y73" s="23"/>
      <c r="Z73" s="18"/>
      <c r="AA73" s="49"/>
      <c r="AB73" s="25"/>
      <c r="AC73" s="52">
        <v>35</v>
      </c>
      <c r="AD73" s="86">
        <f>AE73*30</f>
        <v>90</v>
      </c>
      <c r="AE73" s="87">
        <f t="shared" si="8"/>
        <v>3</v>
      </c>
      <c r="AF73" s="117">
        <v>0</v>
      </c>
      <c r="AG73" s="156"/>
      <c r="AH73" s="91">
        <v>35</v>
      </c>
    </row>
    <row r="74" spans="1:34" s="548" customFormat="1" ht="15.75" customHeight="1" thickBot="1">
      <c r="A74" s="520" t="s">
        <v>245</v>
      </c>
      <c r="B74" s="12" t="s">
        <v>9</v>
      </c>
      <c r="C74" s="15" t="s">
        <v>78</v>
      </c>
      <c r="D74" s="153" t="s">
        <v>113</v>
      </c>
      <c r="E74" s="18"/>
      <c r="F74" s="49"/>
      <c r="G74" s="23"/>
      <c r="H74" s="18"/>
      <c r="I74" s="49"/>
      <c r="J74" s="25"/>
      <c r="K74" s="50"/>
      <c r="L74" s="49"/>
      <c r="M74" s="23"/>
      <c r="N74" s="18"/>
      <c r="O74" s="49"/>
      <c r="P74" s="25"/>
      <c r="Q74" s="50"/>
      <c r="R74" s="49"/>
      <c r="S74" s="23"/>
      <c r="T74" s="18"/>
      <c r="U74" s="49"/>
      <c r="V74" s="25"/>
      <c r="W74" s="50">
        <v>3</v>
      </c>
      <c r="X74" s="49">
        <v>4</v>
      </c>
      <c r="Y74" s="23" t="s">
        <v>219</v>
      </c>
      <c r="Z74" s="18"/>
      <c r="AA74" s="49"/>
      <c r="AB74" s="25"/>
      <c r="AC74" s="52">
        <v>45</v>
      </c>
      <c r="AD74" s="86">
        <f>AE74*30</f>
        <v>120</v>
      </c>
      <c r="AE74" s="87">
        <f t="shared" si="8"/>
        <v>4</v>
      </c>
      <c r="AF74" s="117">
        <v>25</v>
      </c>
      <c r="AG74" s="51"/>
      <c r="AH74" s="91">
        <v>20</v>
      </c>
    </row>
    <row r="75" spans="1:34" ht="15.75" customHeight="1" thickBot="1">
      <c r="A75" s="94"/>
      <c r="B75" s="95"/>
      <c r="C75" s="96" t="s">
        <v>24</v>
      </c>
      <c r="D75" s="97"/>
      <c r="E75" s="106">
        <f>SUM(E55:E74)</f>
        <v>0</v>
      </c>
      <c r="F75" s="99"/>
      <c r="G75" s="102"/>
      <c r="H75" s="106">
        <f>SUM(H55:H74)</f>
        <v>0</v>
      </c>
      <c r="I75" s="99"/>
      <c r="J75" s="111"/>
      <c r="K75" s="104">
        <f>SUM(K55:K74)</f>
        <v>2</v>
      </c>
      <c r="L75" s="99"/>
      <c r="M75" s="102"/>
      <c r="N75" s="106">
        <f>SUM(N55:N74)</f>
        <v>20</v>
      </c>
      <c r="O75" s="99"/>
      <c r="P75" s="111"/>
      <c r="Q75" s="104">
        <f>SUM(Q55:Q74)</f>
        <v>16</v>
      </c>
      <c r="R75" s="99"/>
      <c r="S75" s="102"/>
      <c r="T75" s="106">
        <f>SUM(T55:T74)</f>
        <v>2</v>
      </c>
      <c r="U75" s="99"/>
      <c r="V75" s="111"/>
      <c r="W75" s="104">
        <f>SUM(W55:W74)</f>
        <v>3</v>
      </c>
      <c r="X75" s="99"/>
      <c r="Y75" s="102"/>
      <c r="Z75" s="106">
        <f>SUM(Z55:Z74)</f>
        <v>0</v>
      </c>
      <c r="AA75" s="99"/>
      <c r="AB75" s="111"/>
      <c r="AC75" s="98">
        <f>SUM(AC55:AC74)</f>
        <v>695</v>
      </c>
      <c r="AD75" s="99">
        <f>SUM(AD55:AD74)</f>
        <v>1830</v>
      </c>
      <c r="AE75" s="102"/>
      <c r="AF75" s="103">
        <f>SUM(AF55:AF74)</f>
        <v>363</v>
      </c>
      <c r="AG75" s="100">
        <f>SUM(AG69:AG74)</f>
        <v>0</v>
      </c>
      <c r="AH75" s="96">
        <f>SUM(AH55:AH74)</f>
        <v>332</v>
      </c>
    </row>
    <row r="76" spans="1:34" s="548" customFormat="1" ht="15.75" customHeight="1" thickBot="1">
      <c r="A76" s="94"/>
      <c r="B76" s="95"/>
      <c r="C76" s="96" t="s">
        <v>23</v>
      </c>
      <c r="D76" s="97"/>
      <c r="E76" s="106"/>
      <c r="F76" s="99">
        <f>SUM(F55:F74)</f>
        <v>0</v>
      </c>
      <c r="G76" s="102"/>
      <c r="H76" s="106"/>
      <c r="I76" s="99">
        <f>SUM(I55:I74)</f>
        <v>0</v>
      </c>
      <c r="J76" s="111"/>
      <c r="K76" s="104"/>
      <c r="L76" s="99">
        <f>SUM(L55:L74)</f>
        <v>3</v>
      </c>
      <c r="M76" s="102"/>
      <c r="N76" s="106"/>
      <c r="O76" s="99">
        <f>SUM(O55:O74)</f>
        <v>28</v>
      </c>
      <c r="P76" s="111"/>
      <c r="Q76" s="104"/>
      <c r="R76" s="99">
        <f>SUM(R55:R74)</f>
        <v>23</v>
      </c>
      <c r="S76" s="102"/>
      <c r="T76" s="106"/>
      <c r="U76" s="99">
        <f>SUM(U55:U74)</f>
        <v>3</v>
      </c>
      <c r="V76" s="111"/>
      <c r="W76" s="104"/>
      <c r="X76" s="99">
        <f>SUM(X55:X74)</f>
        <v>4</v>
      </c>
      <c r="Y76" s="102"/>
      <c r="Z76" s="106"/>
      <c r="AA76" s="99">
        <f>SUM(AA55:AA74)</f>
        <v>0</v>
      </c>
      <c r="AB76" s="111"/>
      <c r="AC76" s="107"/>
      <c r="AD76" s="108"/>
      <c r="AE76" s="109">
        <f>SUM(AE55:AE74)</f>
        <v>61</v>
      </c>
      <c r="AF76" s="110"/>
      <c r="AG76" s="108"/>
      <c r="AH76" s="111"/>
    </row>
    <row r="77" spans="1:34" s="548" customFormat="1" ht="15.75" customHeight="1">
      <c r="A77" s="608" t="s">
        <v>67</v>
      </c>
      <c r="B77" s="314"/>
      <c r="C77" s="318" t="s">
        <v>59</v>
      </c>
      <c r="D77" s="75"/>
      <c r="E77" s="115"/>
      <c r="F77" s="113"/>
      <c r="G77" s="114"/>
      <c r="H77" s="115"/>
      <c r="I77" s="113"/>
      <c r="J77" s="116"/>
      <c r="K77" s="112"/>
      <c r="L77" s="113"/>
      <c r="M77" s="114"/>
      <c r="N77" s="115"/>
      <c r="O77" s="113"/>
      <c r="P77" s="116"/>
      <c r="Q77" s="112"/>
      <c r="R77" s="113"/>
      <c r="S77" s="114"/>
      <c r="T77" s="115"/>
      <c r="U77" s="113"/>
      <c r="V77" s="116"/>
      <c r="W77" s="112"/>
      <c r="X77" s="113"/>
      <c r="Y77" s="114"/>
      <c r="Z77" s="115"/>
      <c r="AA77" s="113"/>
      <c r="AB77" s="114"/>
      <c r="AC77" s="367"/>
      <c r="AD77" s="317"/>
      <c r="AE77" s="361"/>
      <c r="AF77" s="366"/>
      <c r="AG77" s="42"/>
      <c r="AH77" s="84"/>
    </row>
    <row r="78" spans="1:34" s="548" customFormat="1" ht="15.75" customHeight="1">
      <c r="A78" s="520" t="s">
        <v>330</v>
      </c>
      <c r="B78" s="392" t="s">
        <v>10</v>
      </c>
      <c r="C78" s="35" t="s">
        <v>146</v>
      </c>
      <c r="D78" s="320" t="s">
        <v>479</v>
      </c>
      <c r="E78" s="18"/>
      <c r="F78" s="49"/>
      <c r="G78" s="23"/>
      <c r="H78" s="18"/>
      <c r="I78" s="49"/>
      <c r="J78" s="25"/>
      <c r="K78" s="50"/>
      <c r="L78" s="49"/>
      <c r="M78" s="25"/>
      <c r="N78" s="18"/>
      <c r="O78" s="49"/>
      <c r="P78" s="25"/>
      <c r="Q78" s="18">
        <v>2</v>
      </c>
      <c r="R78" s="49">
        <v>2</v>
      </c>
      <c r="S78" s="25" t="s">
        <v>48</v>
      </c>
      <c r="T78" s="18"/>
      <c r="U78" s="49"/>
      <c r="V78" s="25"/>
      <c r="W78" s="18"/>
      <c r="X78" s="49"/>
      <c r="Y78" s="25"/>
      <c r="Z78" s="18"/>
      <c r="AA78" s="49"/>
      <c r="AB78" s="23"/>
      <c r="AC78" s="297">
        <f>(E78+H78+K78+N78+Q78+T78+W78+Z78)*15</f>
        <v>30</v>
      </c>
      <c r="AD78" s="86">
        <f aca="true" t="shared" si="9" ref="AD78:AD86">AE78*30</f>
        <v>60</v>
      </c>
      <c r="AE78" s="310">
        <f>F78+I78+L78+O78+R78+U78+X78+AA78</f>
        <v>2</v>
      </c>
      <c r="AF78" s="602"/>
      <c r="AG78" s="51">
        <v>20</v>
      </c>
      <c r="AH78" s="91">
        <v>10</v>
      </c>
    </row>
    <row r="79" spans="1:34" s="548" customFormat="1" ht="15.75" customHeight="1">
      <c r="A79" s="520" t="s">
        <v>331</v>
      </c>
      <c r="B79" s="392" t="s">
        <v>10</v>
      </c>
      <c r="C79" s="29" t="s">
        <v>95</v>
      </c>
      <c r="D79" s="320" t="s">
        <v>118</v>
      </c>
      <c r="E79" s="18"/>
      <c r="F79" s="49"/>
      <c r="G79" s="23"/>
      <c r="H79" s="18"/>
      <c r="I79" s="49"/>
      <c r="J79" s="25"/>
      <c r="K79" s="50"/>
      <c r="L79" s="49"/>
      <c r="M79" s="25"/>
      <c r="N79" s="18"/>
      <c r="O79" s="49"/>
      <c r="P79" s="25"/>
      <c r="Q79" s="18">
        <v>4</v>
      </c>
      <c r="R79" s="49">
        <v>4</v>
      </c>
      <c r="S79" s="25" t="s">
        <v>48</v>
      </c>
      <c r="T79" s="18"/>
      <c r="U79" s="49"/>
      <c r="V79" s="25"/>
      <c r="W79" s="18"/>
      <c r="X79" s="49"/>
      <c r="Y79" s="25"/>
      <c r="Z79" s="18"/>
      <c r="AA79" s="49"/>
      <c r="AB79" s="23"/>
      <c r="AC79" s="297">
        <v>50</v>
      </c>
      <c r="AD79" s="86">
        <f t="shared" si="9"/>
        <v>120</v>
      </c>
      <c r="AE79" s="310">
        <f>F79+I79+L79+O79+R79+U79+X79+AA79</f>
        <v>4</v>
      </c>
      <c r="AF79" s="602"/>
      <c r="AG79" s="51">
        <v>30</v>
      </c>
      <c r="AH79" s="91">
        <v>20</v>
      </c>
    </row>
    <row r="80" spans="1:34" s="548" customFormat="1" ht="15.75" customHeight="1">
      <c r="A80" s="520" t="s">
        <v>518</v>
      </c>
      <c r="B80" s="392" t="s">
        <v>10</v>
      </c>
      <c r="C80" s="35" t="s">
        <v>519</v>
      </c>
      <c r="D80" s="320" t="s">
        <v>391</v>
      </c>
      <c r="E80" s="18"/>
      <c r="F80" s="49"/>
      <c r="G80" s="23"/>
      <c r="H80" s="18"/>
      <c r="I80" s="49"/>
      <c r="J80" s="25"/>
      <c r="K80" s="50"/>
      <c r="L80" s="49"/>
      <c r="M80" s="25"/>
      <c r="N80" s="18"/>
      <c r="O80" s="49"/>
      <c r="P80" s="25"/>
      <c r="Q80" s="378">
        <v>2</v>
      </c>
      <c r="R80" s="371">
        <v>2</v>
      </c>
      <c r="S80" s="372" t="s">
        <v>48</v>
      </c>
      <c r="T80" s="419"/>
      <c r="U80" s="371"/>
      <c r="V80" s="418"/>
      <c r="W80" s="378"/>
      <c r="X80" s="371"/>
      <c r="Y80" s="372"/>
      <c r="Z80" s="419"/>
      <c r="AA80" s="371"/>
      <c r="AB80" s="418"/>
      <c r="AC80" s="52">
        <v>30</v>
      </c>
      <c r="AD80" s="86">
        <f t="shared" si="9"/>
        <v>60</v>
      </c>
      <c r="AE80" s="310">
        <f aca="true" t="shared" si="10" ref="AE80:AE86">F80+I80+L80+O80+R80+U80+X80+AA80</f>
        <v>2</v>
      </c>
      <c r="AF80" s="602"/>
      <c r="AG80" s="51">
        <v>20</v>
      </c>
      <c r="AH80" s="91">
        <v>10</v>
      </c>
    </row>
    <row r="81" spans="1:34" s="548" customFormat="1" ht="15.75" customHeight="1">
      <c r="A81" s="520" t="s">
        <v>332</v>
      </c>
      <c r="B81" s="392" t="s">
        <v>10</v>
      </c>
      <c r="C81" s="35" t="s">
        <v>147</v>
      </c>
      <c r="D81" s="320" t="s">
        <v>479</v>
      </c>
      <c r="E81" s="18"/>
      <c r="F81" s="49"/>
      <c r="G81" s="23"/>
      <c r="H81" s="18"/>
      <c r="I81" s="49"/>
      <c r="J81" s="25"/>
      <c r="K81" s="50"/>
      <c r="L81" s="49"/>
      <c r="M81" s="25"/>
      <c r="N81" s="18"/>
      <c r="O81" s="49"/>
      <c r="P81" s="25"/>
      <c r="Q81" s="18"/>
      <c r="R81" s="49"/>
      <c r="S81" s="25"/>
      <c r="T81" s="18">
        <v>2</v>
      </c>
      <c r="U81" s="49">
        <v>2</v>
      </c>
      <c r="V81" s="25" t="s">
        <v>48</v>
      </c>
      <c r="W81" s="18"/>
      <c r="X81" s="49"/>
      <c r="Y81" s="25"/>
      <c r="Z81" s="18"/>
      <c r="AA81" s="49"/>
      <c r="AB81" s="23"/>
      <c r="AC81" s="297">
        <f aca="true" t="shared" si="11" ref="AC81:AC86">(E81+H81+K81+N81+Q81+T81+W81+Z81)*15</f>
        <v>30</v>
      </c>
      <c r="AD81" s="86">
        <f t="shared" si="9"/>
        <v>60</v>
      </c>
      <c r="AE81" s="310">
        <f t="shared" si="10"/>
        <v>2</v>
      </c>
      <c r="AF81" s="602"/>
      <c r="AG81" s="51">
        <v>20</v>
      </c>
      <c r="AH81" s="91">
        <v>10</v>
      </c>
    </row>
    <row r="82" spans="1:34" s="548" customFormat="1" ht="13.5" customHeight="1">
      <c r="A82" s="520" t="s">
        <v>545</v>
      </c>
      <c r="B82" s="392" t="s">
        <v>10</v>
      </c>
      <c r="C82" s="29" t="s">
        <v>546</v>
      </c>
      <c r="D82" s="358" t="s">
        <v>114</v>
      </c>
      <c r="E82" s="18"/>
      <c r="F82" s="49"/>
      <c r="G82" s="23"/>
      <c r="H82" s="18"/>
      <c r="I82" s="49"/>
      <c r="J82" s="25"/>
      <c r="K82" s="50"/>
      <c r="L82" s="49"/>
      <c r="M82" s="25"/>
      <c r="N82" s="18"/>
      <c r="O82" s="49"/>
      <c r="P82" s="25"/>
      <c r="Q82" s="18"/>
      <c r="R82" s="49"/>
      <c r="S82" s="25"/>
      <c r="T82" s="18">
        <v>4</v>
      </c>
      <c r="U82" s="49">
        <v>5</v>
      </c>
      <c r="V82" s="25" t="s">
        <v>48</v>
      </c>
      <c r="W82" s="18"/>
      <c r="X82" s="49"/>
      <c r="Y82" s="25"/>
      <c r="Z82" s="18"/>
      <c r="AA82" s="49"/>
      <c r="AB82" s="23"/>
      <c r="AC82" s="297">
        <f t="shared" si="11"/>
        <v>60</v>
      </c>
      <c r="AD82" s="86">
        <f t="shared" si="9"/>
        <v>150</v>
      </c>
      <c r="AE82" s="310">
        <f t="shared" si="10"/>
        <v>5</v>
      </c>
      <c r="AF82" s="602"/>
      <c r="AG82" s="51">
        <v>30</v>
      </c>
      <c r="AH82" s="91">
        <v>30</v>
      </c>
    </row>
    <row r="83" spans="1:34" s="548" customFormat="1" ht="15.75" customHeight="1">
      <c r="A83" s="520" t="s">
        <v>543</v>
      </c>
      <c r="B83" s="392" t="s">
        <v>10</v>
      </c>
      <c r="C83" s="29" t="s">
        <v>544</v>
      </c>
      <c r="D83" s="358" t="s">
        <v>114</v>
      </c>
      <c r="E83" s="18"/>
      <c r="F83" s="49"/>
      <c r="G83" s="23"/>
      <c r="H83" s="18"/>
      <c r="I83" s="49"/>
      <c r="J83" s="25"/>
      <c r="K83" s="50"/>
      <c r="L83" s="49"/>
      <c r="M83" s="25"/>
      <c r="N83" s="18"/>
      <c r="O83" s="49"/>
      <c r="P83" s="25"/>
      <c r="Q83" s="18"/>
      <c r="R83" s="49"/>
      <c r="S83" s="25"/>
      <c r="T83" s="18">
        <v>2</v>
      </c>
      <c r="U83" s="49">
        <v>3</v>
      </c>
      <c r="V83" s="25" t="s">
        <v>48</v>
      </c>
      <c r="W83" s="18"/>
      <c r="X83" s="49"/>
      <c r="Y83" s="25"/>
      <c r="Z83" s="18"/>
      <c r="AA83" s="49"/>
      <c r="AB83" s="23"/>
      <c r="AC83" s="297">
        <v>30</v>
      </c>
      <c r="AD83" s="86">
        <f t="shared" si="9"/>
        <v>90</v>
      </c>
      <c r="AE83" s="310">
        <f t="shared" si="10"/>
        <v>3</v>
      </c>
      <c r="AF83" s="602"/>
      <c r="AG83" s="51">
        <v>15</v>
      </c>
      <c r="AH83" s="91">
        <v>15</v>
      </c>
    </row>
    <row r="84" spans="1:34" s="548" customFormat="1" ht="15.75" customHeight="1">
      <c r="A84" s="520" t="s">
        <v>333</v>
      </c>
      <c r="B84" s="392" t="s">
        <v>10</v>
      </c>
      <c r="C84" s="29" t="s">
        <v>96</v>
      </c>
      <c r="D84" s="320" t="s">
        <v>392</v>
      </c>
      <c r="E84" s="18"/>
      <c r="F84" s="49"/>
      <c r="G84" s="23"/>
      <c r="H84" s="18"/>
      <c r="I84" s="49"/>
      <c r="J84" s="25"/>
      <c r="K84" s="50"/>
      <c r="L84" s="49"/>
      <c r="M84" s="25"/>
      <c r="N84" s="18"/>
      <c r="O84" s="49"/>
      <c r="P84" s="25"/>
      <c r="Q84" s="18"/>
      <c r="R84" s="49"/>
      <c r="S84" s="25"/>
      <c r="T84" s="18">
        <v>4</v>
      </c>
      <c r="U84" s="49">
        <v>5</v>
      </c>
      <c r="V84" s="25" t="s">
        <v>48</v>
      </c>
      <c r="W84" s="18"/>
      <c r="X84" s="49"/>
      <c r="Y84" s="25"/>
      <c r="Z84" s="18"/>
      <c r="AA84" s="49"/>
      <c r="AB84" s="23"/>
      <c r="AC84" s="297">
        <v>60</v>
      </c>
      <c r="AD84" s="86">
        <f t="shared" si="9"/>
        <v>150</v>
      </c>
      <c r="AE84" s="310">
        <f t="shared" si="10"/>
        <v>5</v>
      </c>
      <c r="AF84" s="602"/>
      <c r="AG84" s="51">
        <v>30</v>
      </c>
      <c r="AH84" s="91">
        <v>30</v>
      </c>
    </row>
    <row r="85" spans="1:34" s="548" customFormat="1" ht="15.75" customHeight="1">
      <c r="A85" s="520" t="s">
        <v>547</v>
      </c>
      <c r="B85" s="392" t="s">
        <v>10</v>
      </c>
      <c r="C85" s="29" t="s">
        <v>548</v>
      </c>
      <c r="D85" s="358" t="s">
        <v>114</v>
      </c>
      <c r="E85" s="18"/>
      <c r="F85" s="49"/>
      <c r="G85" s="23"/>
      <c r="H85" s="18"/>
      <c r="I85" s="49"/>
      <c r="J85" s="25"/>
      <c r="K85" s="50"/>
      <c r="L85" s="49"/>
      <c r="M85" s="25"/>
      <c r="N85" s="18"/>
      <c r="O85" s="49"/>
      <c r="P85" s="25"/>
      <c r="Q85" s="18"/>
      <c r="R85" s="49"/>
      <c r="S85" s="25"/>
      <c r="T85" s="18">
        <v>5</v>
      </c>
      <c r="U85" s="49">
        <v>6</v>
      </c>
      <c r="V85" s="25" t="s">
        <v>9</v>
      </c>
      <c r="W85" s="18"/>
      <c r="X85" s="49"/>
      <c r="Y85" s="25"/>
      <c r="Z85" s="18"/>
      <c r="AA85" s="49"/>
      <c r="AB85" s="23"/>
      <c r="AC85" s="297">
        <v>75</v>
      </c>
      <c r="AD85" s="86">
        <f t="shared" si="9"/>
        <v>180</v>
      </c>
      <c r="AE85" s="310">
        <f t="shared" si="10"/>
        <v>6</v>
      </c>
      <c r="AF85" s="602"/>
      <c r="AG85" s="51">
        <v>40</v>
      </c>
      <c r="AH85" s="91">
        <v>35</v>
      </c>
    </row>
    <row r="86" spans="1:34" ht="15.75" customHeight="1" thickBot="1">
      <c r="A86" s="609"/>
      <c r="B86" s="123" t="s">
        <v>11</v>
      </c>
      <c r="C86" s="31" t="s">
        <v>149</v>
      </c>
      <c r="D86" s="320"/>
      <c r="E86" s="18"/>
      <c r="F86" s="49"/>
      <c r="G86" s="23"/>
      <c r="H86" s="18"/>
      <c r="I86" s="49"/>
      <c r="J86" s="25"/>
      <c r="K86" s="50"/>
      <c r="L86" s="49"/>
      <c r="M86" s="25"/>
      <c r="N86" s="18"/>
      <c r="O86" s="49"/>
      <c r="P86" s="25"/>
      <c r="Q86" s="18"/>
      <c r="R86" s="49"/>
      <c r="S86" s="25"/>
      <c r="T86" s="18">
        <v>2</v>
      </c>
      <c r="U86" s="49">
        <v>2</v>
      </c>
      <c r="V86" s="25" t="s">
        <v>48</v>
      </c>
      <c r="W86" s="18"/>
      <c r="X86" s="49"/>
      <c r="Y86" s="25"/>
      <c r="Z86" s="18"/>
      <c r="AA86" s="49"/>
      <c r="AB86" s="23"/>
      <c r="AC86" s="368">
        <f t="shared" si="11"/>
        <v>30</v>
      </c>
      <c r="AD86" s="282">
        <f t="shared" si="9"/>
        <v>60</v>
      </c>
      <c r="AE86" s="369">
        <f t="shared" si="10"/>
        <v>2</v>
      </c>
      <c r="AF86" s="602"/>
      <c r="AG86" s="51">
        <v>20</v>
      </c>
      <c r="AH86" s="91">
        <v>10</v>
      </c>
    </row>
    <row r="87" spans="1:34" ht="15.75" customHeight="1" thickBot="1">
      <c r="A87" s="94"/>
      <c r="B87" s="162"/>
      <c r="C87" s="96" t="s">
        <v>24</v>
      </c>
      <c r="D87" s="611"/>
      <c r="E87" s="99">
        <f>SUM(E78:E86)</f>
        <v>0</v>
      </c>
      <c r="F87" s="99"/>
      <c r="G87" s="102"/>
      <c r="H87" s="106">
        <f>SUM(H78:H86)</f>
        <v>0</v>
      </c>
      <c r="I87" s="99"/>
      <c r="J87" s="111"/>
      <c r="K87" s="104">
        <f>SUM(K78:K86)</f>
        <v>0</v>
      </c>
      <c r="L87" s="99"/>
      <c r="M87" s="100"/>
      <c r="N87" s="106">
        <f>SUM(N78:N86)</f>
        <v>0</v>
      </c>
      <c r="O87" s="99"/>
      <c r="P87" s="96"/>
      <c r="Q87" s="104">
        <f>SUM(Q78:Q86)</f>
        <v>8</v>
      </c>
      <c r="R87" s="99"/>
      <c r="S87" s="100"/>
      <c r="T87" s="106">
        <f>SUM(T81:T86)</f>
        <v>19</v>
      </c>
      <c r="U87" s="99"/>
      <c r="V87" s="96"/>
      <c r="W87" s="104">
        <f>SUM(W78:W86)</f>
        <v>0</v>
      </c>
      <c r="X87" s="99"/>
      <c r="Y87" s="100"/>
      <c r="Z87" s="106">
        <f>SUM(Z58:Z86)</f>
        <v>0</v>
      </c>
      <c r="AA87" s="99"/>
      <c r="AB87" s="338"/>
      <c r="AC87" s="625">
        <f>SUM(AC78:AC86)</f>
        <v>395</v>
      </c>
      <c r="AD87" s="353">
        <f>SUM(AD78:AD86)</f>
        <v>930</v>
      </c>
      <c r="AE87" s="354">
        <f>I87+L87+O87+R87+U87+X87+AA87</f>
        <v>0</v>
      </c>
      <c r="AF87" s="324">
        <f>SUM(AF78:AF86)</f>
        <v>0</v>
      </c>
      <c r="AG87" s="324">
        <f>SUM(AG78:AG86)</f>
        <v>225</v>
      </c>
      <c r="AH87" s="325">
        <f>SUM(AH78:AH86)</f>
        <v>170</v>
      </c>
    </row>
    <row r="88" spans="1:34" s="548" customFormat="1" ht="15.75" customHeight="1" thickBot="1">
      <c r="A88" s="94"/>
      <c r="B88" s="162"/>
      <c r="C88" s="96" t="s">
        <v>23</v>
      </c>
      <c r="D88" s="611"/>
      <c r="E88" s="99"/>
      <c r="F88" s="99">
        <f>SUM(F78:F86)</f>
        <v>0</v>
      </c>
      <c r="G88" s="102"/>
      <c r="H88" s="106"/>
      <c r="I88" s="99">
        <f>SUM(I78:I86)</f>
        <v>0</v>
      </c>
      <c r="J88" s="111"/>
      <c r="K88" s="104"/>
      <c r="L88" s="99">
        <f>SUM(L78:L86)</f>
        <v>0</v>
      </c>
      <c r="M88" s="100"/>
      <c r="N88" s="106"/>
      <c r="O88" s="99">
        <f>SUM(O78:O86)</f>
        <v>0</v>
      </c>
      <c r="P88" s="96"/>
      <c r="Q88" s="104"/>
      <c r="R88" s="99">
        <f>SUM(R78:R86)</f>
        <v>8</v>
      </c>
      <c r="S88" s="100"/>
      <c r="T88" s="106"/>
      <c r="U88" s="99">
        <f>SUM(U81:U86)</f>
        <v>23</v>
      </c>
      <c r="V88" s="96"/>
      <c r="W88" s="104"/>
      <c r="X88" s="99">
        <f>SUM(X78:X86)</f>
        <v>0</v>
      </c>
      <c r="Y88" s="100"/>
      <c r="Z88" s="106"/>
      <c r="AA88" s="99">
        <f>SUM(AA58:AA87)</f>
        <v>0</v>
      </c>
      <c r="AB88" s="338"/>
      <c r="AC88" s="626"/>
      <c r="AD88" s="355"/>
      <c r="AE88" s="356">
        <f>SUM(AE78:AE86)</f>
        <v>31</v>
      </c>
      <c r="AF88" s="327"/>
      <c r="AG88" s="327"/>
      <c r="AH88" s="328"/>
    </row>
    <row r="89" spans="1:34" s="548" customFormat="1" ht="15.75" customHeight="1">
      <c r="A89" s="166" t="s">
        <v>14</v>
      </c>
      <c r="B89" s="167"/>
      <c r="C89" s="612" t="s">
        <v>26</v>
      </c>
      <c r="D89" s="579"/>
      <c r="E89" s="86"/>
      <c r="F89" s="86"/>
      <c r="G89" s="170"/>
      <c r="H89" s="171"/>
      <c r="I89" s="86"/>
      <c r="J89" s="172"/>
      <c r="K89" s="169"/>
      <c r="L89" s="86"/>
      <c r="M89" s="170"/>
      <c r="N89" s="367"/>
      <c r="O89" s="317"/>
      <c r="P89" s="361"/>
      <c r="Q89" s="731"/>
      <c r="R89" s="317"/>
      <c r="S89" s="732"/>
      <c r="T89" s="367"/>
      <c r="U89" s="317"/>
      <c r="V89" s="361"/>
      <c r="W89" s="169"/>
      <c r="X89" s="86"/>
      <c r="Y89" s="170"/>
      <c r="Z89" s="171"/>
      <c r="AA89" s="86"/>
      <c r="AB89" s="630"/>
      <c r="AC89" s="627"/>
      <c r="AD89" s="275"/>
      <c r="AE89" s="275"/>
      <c r="AF89" s="357"/>
      <c r="AG89" s="331"/>
      <c r="AH89" s="332"/>
    </row>
    <row r="90" spans="1:34" s="548" customFormat="1" ht="15.75" customHeight="1">
      <c r="A90" s="609"/>
      <c r="B90" s="392" t="s">
        <v>11</v>
      </c>
      <c r="C90" s="29" t="s">
        <v>148</v>
      </c>
      <c r="D90" s="320"/>
      <c r="E90" s="18"/>
      <c r="F90" s="49"/>
      <c r="G90" s="23"/>
      <c r="H90" s="18"/>
      <c r="I90" s="49"/>
      <c r="J90" s="25"/>
      <c r="K90" s="50"/>
      <c r="L90" s="49"/>
      <c r="M90" s="25"/>
      <c r="N90" s="221"/>
      <c r="O90" s="134"/>
      <c r="P90" s="222"/>
      <c r="Q90" s="221"/>
      <c r="R90" s="134"/>
      <c r="S90" s="222"/>
      <c r="T90" s="221">
        <v>2</v>
      </c>
      <c r="U90" s="134">
        <v>3</v>
      </c>
      <c r="V90" s="222" t="s">
        <v>48</v>
      </c>
      <c r="W90" s="18"/>
      <c r="X90" s="49"/>
      <c r="Y90" s="23"/>
      <c r="Z90" s="18"/>
      <c r="AA90" s="49"/>
      <c r="AB90" s="25"/>
      <c r="AC90" s="52">
        <f>(E90+H90+K90+N90+Q90+T90+W90+Z90)*15</f>
        <v>30</v>
      </c>
      <c r="AD90" s="86">
        <f>AE90*30</f>
        <v>90</v>
      </c>
      <c r="AE90" s="298">
        <f>F90+I90+L90+O90+R90+U90+X90+AA90</f>
        <v>3</v>
      </c>
      <c r="AF90" s="93"/>
      <c r="AG90" s="51">
        <v>20</v>
      </c>
      <c r="AH90" s="91">
        <v>10</v>
      </c>
    </row>
    <row r="91" spans="1:34" s="548" customFormat="1" ht="16.5" customHeight="1">
      <c r="A91" s="530" t="s">
        <v>353</v>
      </c>
      <c r="B91" s="19" t="s">
        <v>10</v>
      </c>
      <c r="C91" s="15" t="s">
        <v>104</v>
      </c>
      <c r="D91" s="320" t="s">
        <v>118</v>
      </c>
      <c r="E91" s="19"/>
      <c r="F91" s="5"/>
      <c r="G91" s="175"/>
      <c r="H91" s="19"/>
      <c r="I91" s="5"/>
      <c r="J91" s="41"/>
      <c r="K91" s="32"/>
      <c r="L91" s="5"/>
      <c r="M91" s="41"/>
      <c r="N91" s="19"/>
      <c r="O91" s="5"/>
      <c r="P91" s="41"/>
      <c r="Q91" s="19"/>
      <c r="R91" s="5"/>
      <c r="S91" s="41"/>
      <c r="T91" s="19"/>
      <c r="U91" s="5"/>
      <c r="V91" s="41"/>
      <c r="W91" s="19">
        <v>3</v>
      </c>
      <c r="X91" s="5">
        <v>4</v>
      </c>
      <c r="Y91" s="175" t="s">
        <v>48</v>
      </c>
      <c r="Z91" s="19"/>
      <c r="AA91" s="5"/>
      <c r="AB91" s="29"/>
      <c r="AC91" s="52">
        <f>(E91+H91+K91+N91+Q91+T91+W91+Z91)*15</f>
        <v>45</v>
      </c>
      <c r="AD91" s="86">
        <f aca="true" t="shared" si="12" ref="AD91:AD101">AE91*30</f>
        <v>120</v>
      </c>
      <c r="AE91" s="87">
        <f>F91+I91+L91+O91+R91+U91+X91+AA91</f>
        <v>4</v>
      </c>
      <c r="AF91" s="51"/>
      <c r="AG91" s="51">
        <v>30</v>
      </c>
      <c r="AH91" s="91">
        <v>15</v>
      </c>
    </row>
    <row r="92" spans="1:34" s="548" customFormat="1" ht="15.75" customHeight="1">
      <c r="A92" s="530" t="s">
        <v>354</v>
      </c>
      <c r="B92" s="19" t="s">
        <v>10</v>
      </c>
      <c r="C92" s="15" t="s">
        <v>105</v>
      </c>
      <c r="D92" s="358" t="s">
        <v>391</v>
      </c>
      <c r="E92" s="19"/>
      <c r="F92" s="5"/>
      <c r="G92" s="175"/>
      <c r="H92" s="19"/>
      <c r="I92" s="5"/>
      <c r="J92" s="41"/>
      <c r="K92" s="32"/>
      <c r="L92" s="5"/>
      <c r="M92" s="41"/>
      <c r="N92" s="19"/>
      <c r="O92" s="5"/>
      <c r="P92" s="41"/>
      <c r="Q92" s="19"/>
      <c r="R92" s="5"/>
      <c r="S92" s="41"/>
      <c r="T92" s="19"/>
      <c r="U92" s="5"/>
      <c r="V92" s="41"/>
      <c r="W92" s="19">
        <v>4</v>
      </c>
      <c r="X92" s="5">
        <v>4</v>
      </c>
      <c r="Y92" s="175" t="s">
        <v>404</v>
      </c>
      <c r="Z92" s="19"/>
      <c r="AA92" s="5"/>
      <c r="AB92" s="29"/>
      <c r="AC92" s="52">
        <v>60</v>
      </c>
      <c r="AD92" s="86">
        <f t="shared" si="12"/>
        <v>120</v>
      </c>
      <c r="AE92" s="298">
        <f aca="true" t="shared" si="13" ref="AE92:AE101">F92+I92+L92+O92+R92+U92+X92+AA92</f>
        <v>4</v>
      </c>
      <c r="AF92" s="51"/>
      <c r="AG92" s="51">
        <v>30</v>
      </c>
      <c r="AH92" s="91">
        <v>30</v>
      </c>
    </row>
    <row r="93" spans="1:34" s="548" customFormat="1" ht="15.75" customHeight="1">
      <c r="A93" s="530" t="s">
        <v>355</v>
      </c>
      <c r="B93" s="19" t="s">
        <v>10</v>
      </c>
      <c r="C93" s="15" t="s">
        <v>106</v>
      </c>
      <c r="D93" s="358" t="s">
        <v>391</v>
      </c>
      <c r="E93" s="19"/>
      <c r="F93" s="5"/>
      <c r="G93" s="175"/>
      <c r="H93" s="19"/>
      <c r="I93" s="5"/>
      <c r="J93" s="41"/>
      <c r="K93" s="32"/>
      <c r="L93" s="5"/>
      <c r="M93" s="41"/>
      <c r="N93" s="19"/>
      <c r="O93" s="5"/>
      <c r="P93" s="41"/>
      <c r="Q93" s="19"/>
      <c r="R93" s="5"/>
      <c r="S93" s="41"/>
      <c r="T93" s="19"/>
      <c r="U93" s="5"/>
      <c r="V93" s="41"/>
      <c r="W93" s="19">
        <v>4</v>
      </c>
      <c r="X93" s="5">
        <v>6</v>
      </c>
      <c r="Y93" s="175" t="s">
        <v>9</v>
      </c>
      <c r="Z93" s="19"/>
      <c r="AA93" s="5"/>
      <c r="AB93" s="29"/>
      <c r="AC93" s="52">
        <f>(E93+H93+K93+N93+Q93+T93+W93+Z93)*15</f>
        <v>60</v>
      </c>
      <c r="AD93" s="86">
        <f t="shared" si="12"/>
        <v>180</v>
      </c>
      <c r="AE93" s="298">
        <f t="shared" si="13"/>
        <v>6</v>
      </c>
      <c r="AF93" s="51"/>
      <c r="AG93" s="51">
        <v>40</v>
      </c>
      <c r="AH93" s="91">
        <v>20</v>
      </c>
    </row>
    <row r="94" spans="1:34" s="548" customFormat="1" ht="15.75" customHeight="1">
      <c r="A94" s="530" t="s">
        <v>356</v>
      </c>
      <c r="B94" s="19" t="s">
        <v>10</v>
      </c>
      <c r="C94" s="15" t="s">
        <v>107</v>
      </c>
      <c r="D94" s="358" t="s">
        <v>114</v>
      </c>
      <c r="E94" s="19"/>
      <c r="F94" s="5"/>
      <c r="G94" s="175"/>
      <c r="H94" s="19"/>
      <c r="I94" s="5"/>
      <c r="J94" s="41"/>
      <c r="K94" s="32"/>
      <c r="L94" s="5"/>
      <c r="M94" s="41"/>
      <c r="N94" s="19"/>
      <c r="O94" s="5"/>
      <c r="P94" s="41"/>
      <c r="Q94" s="19"/>
      <c r="R94" s="5"/>
      <c r="S94" s="41"/>
      <c r="T94" s="19"/>
      <c r="U94" s="5"/>
      <c r="V94" s="41"/>
      <c r="W94" s="19">
        <v>4</v>
      </c>
      <c r="X94" s="5">
        <v>6</v>
      </c>
      <c r="Y94" s="175" t="s">
        <v>9</v>
      </c>
      <c r="Z94" s="19"/>
      <c r="AA94" s="5"/>
      <c r="AB94" s="29"/>
      <c r="AC94" s="52">
        <f>(E94+H94+K94+N94+Q94+T94+W94+Z94)*15</f>
        <v>60</v>
      </c>
      <c r="AD94" s="86">
        <f t="shared" si="12"/>
        <v>180</v>
      </c>
      <c r="AE94" s="298">
        <f t="shared" si="13"/>
        <v>6</v>
      </c>
      <c r="AF94" s="51"/>
      <c r="AG94" s="51">
        <v>40</v>
      </c>
      <c r="AH94" s="91">
        <v>20</v>
      </c>
    </row>
    <row r="95" spans="1:34" s="548" customFormat="1" ht="15.75" customHeight="1">
      <c r="A95" s="530" t="s">
        <v>357</v>
      </c>
      <c r="B95" s="19" t="s">
        <v>10</v>
      </c>
      <c r="C95" s="20" t="s">
        <v>108</v>
      </c>
      <c r="D95" s="358" t="s">
        <v>391</v>
      </c>
      <c r="E95" s="19"/>
      <c r="F95" s="5"/>
      <c r="G95" s="175"/>
      <c r="H95" s="19"/>
      <c r="I95" s="5"/>
      <c r="J95" s="41"/>
      <c r="K95" s="32"/>
      <c r="L95" s="5"/>
      <c r="M95" s="41"/>
      <c r="N95" s="19"/>
      <c r="O95" s="5"/>
      <c r="P95" s="41"/>
      <c r="Q95" s="19"/>
      <c r="R95" s="5"/>
      <c r="S95" s="41"/>
      <c r="T95" s="19"/>
      <c r="U95" s="5"/>
      <c r="V95" s="41"/>
      <c r="W95" s="19">
        <v>4</v>
      </c>
      <c r="X95" s="5">
        <v>4</v>
      </c>
      <c r="Y95" s="175" t="s">
        <v>9</v>
      </c>
      <c r="Z95" s="19"/>
      <c r="AA95" s="5"/>
      <c r="AB95" s="29"/>
      <c r="AC95" s="52">
        <f>(E95+H95+K95+N95+Q95+T95+W95+Z95)*15</f>
        <v>60</v>
      </c>
      <c r="AD95" s="86">
        <f t="shared" si="12"/>
        <v>120</v>
      </c>
      <c r="AE95" s="298">
        <f t="shared" si="13"/>
        <v>4</v>
      </c>
      <c r="AF95" s="51"/>
      <c r="AG95" s="51">
        <v>40</v>
      </c>
      <c r="AH95" s="91">
        <v>20</v>
      </c>
    </row>
    <row r="96" spans="1:34" s="548" customFormat="1" ht="15.75" customHeight="1">
      <c r="A96" s="530"/>
      <c r="B96" s="19" t="s">
        <v>11</v>
      </c>
      <c r="C96" s="29" t="s">
        <v>150</v>
      </c>
      <c r="D96" s="333"/>
      <c r="E96" s="19"/>
      <c r="F96" s="5"/>
      <c r="G96" s="175"/>
      <c r="H96" s="19"/>
      <c r="I96" s="5"/>
      <c r="J96" s="41"/>
      <c r="K96" s="32"/>
      <c r="L96" s="5"/>
      <c r="M96" s="41"/>
      <c r="N96" s="19"/>
      <c r="O96" s="5"/>
      <c r="P96" s="41"/>
      <c r="Q96" s="19"/>
      <c r="R96" s="5"/>
      <c r="S96" s="41"/>
      <c r="T96" s="19"/>
      <c r="U96" s="5"/>
      <c r="V96" s="41"/>
      <c r="W96" s="12">
        <v>2</v>
      </c>
      <c r="X96" s="47">
        <v>2</v>
      </c>
      <c r="Y96" s="48" t="s">
        <v>48</v>
      </c>
      <c r="Z96" s="631"/>
      <c r="AA96" s="334"/>
      <c r="AB96" s="20"/>
      <c r="AC96" s="52">
        <f>(E96+H96+K96+N96+Q96+T96+W96+Z96)*15</f>
        <v>30</v>
      </c>
      <c r="AD96" s="86">
        <f t="shared" si="12"/>
        <v>60</v>
      </c>
      <c r="AE96" s="298">
        <f t="shared" si="13"/>
        <v>2</v>
      </c>
      <c r="AF96" s="51"/>
      <c r="AG96" s="51">
        <v>15</v>
      </c>
      <c r="AH96" s="91">
        <v>15</v>
      </c>
    </row>
    <row r="97" spans="1:34" s="548" customFormat="1" ht="28.5">
      <c r="A97" s="529" t="s">
        <v>520</v>
      </c>
      <c r="B97" s="12" t="s">
        <v>10</v>
      </c>
      <c r="C97" s="765" t="s">
        <v>521</v>
      </c>
      <c r="D97" s="766" t="s">
        <v>114</v>
      </c>
      <c r="E97" s="12"/>
      <c r="F97" s="47"/>
      <c r="G97" s="48"/>
      <c r="H97" s="12"/>
      <c r="I97" s="47"/>
      <c r="J97" s="131"/>
      <c r="K97" s="46"/>
      <c r="L97" s="47"/>
      <c r="M97" s="131"/>
      <c r="N97" s="12"/>
      <c r="O97" s="47"/>
      <c r="P97" s="131"/>
      <c r="Q97" s="12"/>
      <c r="R97" s="47"/>
      <c r="S97" s="131"/>
      <c r="T97" s="12"/>
      <c r="U97" s="47"/>
      <c r="V97" s="131"/>
      <c r="W97" s="12"/>
      <c r="X97" s="47"/>
      <c r="Y97" s="48"/>
      <c r="Z97" s="18">
        <v>4</v>
      </c>
      <c r="AA97" s="49">
        <v>4</v>
      </c>
      <c r="AB97" s="25" t="s">
        <v>123</v>
      </c>
      <c r="AC97" s="763">
        <v>60</v>
      </c>
      <c r="AD97" s="272">
        <f t="shared" si="12"/>
        <v>120</v>
      </c>
      <c r="AE97" s="276">
        <f t="shared" si="13"/>
        <v>4</v>
      </c>
      <c r="AF97" s="661"/>
      <c r="AG97" s="661"/>
      <c r="AH97" s="764">
        <v>60</v>
      </c>
    </row>
    <row r="98" spans="1:34" s="548" customFormat="1" ht="15.75" customHeight="1">
      <c r="A98" s="530" t="s">
        <v>549</v>
      </c>
      <c r="B98" s="19" t="s">
        <v>10</v>
      </c>
      <c r="C98" s="20" t="s">
        <v>550</v>
      </c>
      <c r="D98" s="320" t="s">
        <v>118</v>
      </c>
      <c r="E98" s="160"/>
      <c r="F98" s="158"/>
      <c r="G98" s="159"/>
      <c r="H98" s="160"/>
      <c r="I98" s="158"/>
      <c r="J98" s="161"/>
      <c r="K98" s="157"/>
      <c r="L98" s="158"/>
      <c r="M98" s="161"/>
      <c r="N98" s="160"/>
      <c r="O98" s="158"/>
      <c r="P98" s="161"/>
      <c r="Q98" s="160"/>
      <c r="R98" s="158"/>
      <c r="S98" s="161"/>
      <c r="T98" s="160"/>
      <c r="U98" s="158"/>
      <c r="V98" s="161"/>
      <c r="W98" s="160"/>
      <c r="X98" s="158"/>
      <c r="Y98" s="159"/>
      <c r="Z98" s="160">
        <v>2</v>
      </c>
      <c r="AA98" s="158">
        <v>2</v>
      </c>
      <c r="AB98" s="161" t="s">
        <v>48</v>
      </c>
      <c r="AC98" s="52">
        <v>30</v>
      </c>
      <c r="AD98" s="86">
        <f t="shared" si="12"/>
        <v>60</v>
      </c>
      <c r="AE98" s="298">
        <f t="shared" si="13"/>
        <v>2</v>
      </c>
      <c r="AF98" s="51"/>
      <c r="AG98" s="51">
        <v>15</v>
      </c>
      <c r="AH98" s="91">
        <v>15</v>
      </c>
    </row>
    <row r="99" spans="1:34" s="548" customFormat="1" ht="15.75" customHeight="1">
      <c r="A99" s="530" t="s">
        <v>359</v>
      </c>
      <c r="B99" s="19" t="s">
        <v>10</v>
      </c>
      <c r="C99" s="15" t="s">
        <v>109</v>
      </c>
      <c r="D99" s="320" t="s">
        <v>391</v>
      </c>
      <c r="E99" s="19"/>
      <c r="F99" s="5"/>
      <c r="G99" s="175"/>
      <c r="H99" s="19"/>
      <c r="I99" s="5"/>
      <c r="J99" s="41"/>
      <c r="K99" s="32"/>
      <c r="L99" s="5"/>
      <c r="M99" s="41"/>
      <c r="N99" s="19"/>
      <c r="O99" s="5"/>
      <c r="P99" s="41"/>
      <c r="Q99" s="19"/>
      <c r="R99" s="5"/>
      <c r="S99" s="41"/>
      <c r="T99" s="19"/>
      <c r="U99" s="5"/>
      <c r="V99" s="41"/>
      <c r="W99" s="19"/>
      <c r="X99" s="5"/>
      <c r="Y99" s="175"/>
      <c r="Z99" s="19">
        <v>4</v>
      </c>
      <c r="AA99" s="5">
        <v>6</v>
      </c>
      <c r="AB99" s="41" t="s">
        <v>404</v>
      </c>
      <c r="AC99" s="52">
        <v>60</v>
      </c>
      <c r="AD99" s="86">
        <f t="shared" si="12"/>
        <v>180</v>
      </c>
      <c r="AE99" s="298">
        <f t="shared" si="13"/>
        <v>6</v>
      </c>
      <c r="AF99" s="51"/>
      <c r="AG99" s="51">
        <v>40</v>
      </c>
      <c r="AH99" s="91">
        <v>20</v>
      </c>
    </row>
    <row r="100" spans="1:34" s="548" customFormat="1" ht="15.75" customHeight="1">
      <c r="A100" s="530" t="s">
        <v>360</v>
      </c>
      <c r="B100" s="19" t="s">
        <v>10</v>
      </c>
      <c r="C100" s="15" t="s">
        <v>110</v>
      </c>
      <c r="D100" s="358" t="s">
        <v>114</v>
      </c>
      <c r="E100" s="19"/>
      <c r="F100" s="5"/>
      <c r="G100" s="175"/>
      <c r="H100" s="19"/>
      <c r="I100" s="5"/>
      <c r="J100" s="41"/>
      <c r="K100" s="32"/>
      <c r="L100" s="5"/>
      <c r="M100" s="41"/>
      <c r="N100" s="19"/>
      <c r="O100" s="5"/>
      <c r="P100" s="41"/>
      <c r="Q100" s="19"/>
      <c r="R100" s="5"/>
      <c r="S100" s="41"/>
      <c r="T100" s="19"/>
      <c r="U100" s="5"/>
      <c r="V100" s="41"/>
      <c r="W100" s="19"/>
      <c r="X100" s="5"/>
      <c r="Y100" s="175"/>
      <c r="Z100" s="19">
        <v>4</v>
      </c>
      <c r="AA100" s="5">
        <v>5</v>
      </c>
      <c r="AB100" s="41" t="s">
        <v>48</v>
      </c>
      <c r="AC100" s="52">
        <v>60</v>
      </c>
      <c r="AD100" s="86">
        <f t="shared" si="12"/>
        <v>150</v>
      </c>
      <c r="AE100" s="298">
        <f t="shared" si="13"/>
        <v>5</v>
      </c>
      <c r="AF100" s="51"/>
      <c r="AG100" s="51">
        <v>30</v>
      </c>
      <c r="AH100" s="91">
        <v>30</v>
      </c>
    </row>
    <row r="101" spans="1:34" s="548" customFormat="1" ht="15.75" customHeight="1" thickBot="1">
      <c r="A101" s="177"/>
      <c r="B101" s="19" t="s">
        <v>11</v>
      </c>
      <c r="C101" s="29" t="s">
        <v>152</v>
      </c>
      <c r="D101" s="333"/>
      <c r="E101" s="19"/>
      <c r="F101" s="5"/>
      <c r="G101" s="175"/>
      <c r="H101" s="19"/>
      <c r="I101" s="5"/>
      <c r="J101" s="41"/>
      <c r="K101" s="32"/>
      <c r="L101" s="5"/>
      <c r="M101" s="41"/>
      <c r="N101" s="19"/>
      <c r="O101" s="5"/>
      <c r="P101" s="41"/>
      <c r="Q101" s="19"/>
      <c r="R101" s="5"/>
      <c r="S101" s="41"/>
      <c r="T101" s="19"/>
      <c r="U101" s="5"/>
      <c r="V101" s="41"/>
      <c r="W101" s="12"/>
      <c r="X101" s="47"/>
      <c r="Y101" s="48"/>
      <c r="Z101" s="19">
        <v>2</v>
      </c>
      <c r="AA101" s="5">
        <v>3</v>
      </c>
      <c r="AB101" s="41" t="s">
        <v>48</v>
      </c>
      <c r="AC101" s="52">
        <v>30</v>
      </c>
      <c r="AD101" s="86">
        <f t="shared" si="12"/>
        <v>90</v>
      </c>
      <c r="AE101" s="298">
        <f t="shared" si="13"/>
        <v>3</v>
      </c>
      <c r="AF101" s="51"/>
      <c r="AG101" s="51">
        <v>15</v>
      </c>
      <c r="AH101" s="91">
        <v>15</v>
      </c>
    </row>
    <row r="102" spans="1:34" ht="15.75" customHeight="1" thickBot="1">
      <c r="A102" s="94"/>
      <c r="B102" s="95"/>
      <c r="C102" s="96" t="s">
        <v>24</v>
      </c>
      <c r="D102" s="97"/>
      <c r="E102" s="106">
        <f>SUM(E90:E101)</f>
        <v>0</v>
      </c>
      <c r="F102" s="99"/>
      <c r="G102" s="102"/>
      <c r="H102" s="106">
        <f>SUM(H90:H101)</f>
        <v>0</v>
      </c>
      <c r="I102" s="99"/>
      <c r="J102" s="111"/>
      <c r="K102" s="104">
        <f>SUM(K90:K101)</f>
        <v>0</v>
      </c>
      <c r="L102" s="99"/>
      <c r="M102" s="102"/>
      <c r="N102" s="106">
        <f>SUM(N90:N101)</f>
        <v>0</v>
      </c>
      <c r="O102" s="99"/>
      <c r="P102" s="111"/>
      <c r="Q102" s="104">
        <f>SUM(Q90:Q101)</f>
        <v>0</v>
      </c>
      <c r="R102" s="99"/>
      <c r="S102" s="102"/>
      <c r="T102" s="106">
        <f>SUM(T90:T101)</f>
        <v>2</v>
      </c>
      <c r="U102" s="99"/>
      <c r="V102" s="111"/>
      <c r="W102" s="104">
        <f>SUM(W91:W101)</f>
        <v>21</v>
      </c>
      <c r="X102" s="99"/>
      <c r="Y102" s="102"/>
      <c r="Z102" s="106">
        <f>SUM(Z98:Z101)</f>
        <v>12</v>
      </c>
      <c r="AA102" s="99"/>
      <c r="AB102" s="338"/>
      <c r="AC102" s="628">
        <f>SUM(AC90:AC101)</f>
        <v>585</v>
      </c>
      <c r="AD102" s="356">
        <f>SUM(AD90:AD101)</f>
        <v>1470</v>
      </c>
      <c r="AE102" s="336"/>
      <c r="AF102" s="99">
        <f>SUM(AF90:AF101)</f>
        <v>0</v>
      </c>
      <c r="AG102" s="99">
        <f>SUM(AG90:AG101)</f>
        <v>315</v>
      </c>
      <c r="AH102" s="99">
        <f>SUM(AH90:AH101)</f>
        <v>270</v>
      </c>
    </row>
    <row r="103" spans="1:248" s="548" customFormat="1" ht="15.75" customHeight="1" thickBot="1">
      <c r="A103" s="94"/>
      <c r="B103" s="95"/>
      <c r="C103" s="96" t="s">
        <v>23</v>
      </c>
      <c r="D103" s="97"/>
      <c r="E103" s="106"/>
      <c r="F103" s="99">
        <f>SUM(F90:F101)</f>
        <v>0</v>
      </c>
      <c r="G103" s="102"/>
      <c r="H103" s="106"/>
      <c r="I103" s="99">
        <f>SUM(I90:I101)</f>
        <v>0</v>
      </c>
      <c r="J103" s="111"/>
      <c r="K103" s="104"/>
      <c r="L103" s="99">
        <f>SUM(L90:L101)</f>
        <v>0</v>
      </c>
      <c r="M103" s="102"/>
      <c r="N103" s="106"/>
      <c r="O103" s="99">
        <f>SUM(O90:O101)</f>
        <v>0</v>
      </c>
      <c r="P103" s="111"/>
      <c r="Q103" s="104"/>
      <c r="R103" s="99">
        <f>SUM(R90:R101)</f>
        <v>0</v>
      </c>
      <c r="S103" s="102"/>
      <c r="T103" s="106"/>
      <c r="U103" s="99">
        <f>SUM(U90:U101)</f>
        <v>3</v>
      </c>
      <c r="V103" s="111"/>
      <c r="W103" s="104"/>
      <c r="X103" s="99">
        <f>SUM(X91:X101)</f>
        <v>26</v>
      </c>
      <c r="Y103" s="102"/>
      <c r="Z103" s="106"/>
      <c r="AA103" s="99">
        <f>SUM(AA97:AA101)</f>
        <v>20</v>
      </c>
      <c r="AB103" s="338"/>
      <c r="AC103" s="629"/>
      <c r="AD103" s="336"/>
      <c r="AE103" s="356">
        <f>SUM(AE90:AE101)</f>
        <v>49</v>
      </c>
      <c r="AF103" s="322"/>
      <c r="AG103" s="336"/>
      <c r="AH103" s="338"/>
      <c r="AI103" s="556"/>
      <c r="AJ103" s="556"/>
      <c r="AK103" s="556"/>
      <c r="AL103" s="556"/>
      <c r="AM103" s="556"/>
      <c r="AN103" s="556"/>
      <c r="AO103" s="556"/>
      <c r="AP103" s="556"/>
      <c r="AQ103" s="556"/>
      <c r="AR103" s="556"/>
      <c r="AS103" s="556"/>
      <c r="AT103" s="556"/>
      <c r="AU103" s="556"/>
      <c r="AV103" s="556"/>
      <c r="AW103" s="556"/>
      <c r="AX103" s="556"/>
      <c r="AY103" s="556"/>
      <c r="AZ103" s="556"/>
      <c r="BA103" s="556"/>
      <c r="BB103" s="556"/>
      <c r="BC103" s="556"/>
      <c r="BD103" s="556"/>
      <c r="BE103" s="556"/>
      <c r="BF103" s="556"/>
      <c r="BG103" s="556"/>
      <c r="BH103" s="556"/>
      <c r="BI103" s="556"/>
      <c r="BJ103" s="556"/>
      <c r="BK103" s="556"/>
      <c r="BL103" s="556"/>
      <c r="BM103" s="556"/>
      <c r="BN103" s="556"/>
      <c r="BO103" s="556"/>
      <c r="BP103" s="556"/>
      <c r="BQ103" s="556"/>
      <c r="BR103" s="556"/>
      <c r="BS103" s="556"/>
      <c r="BT103" s="556"/>
      <c r="BU103" s="556"/>
      <c r="BV103" s="556"/>
      <c r="BW103" s="556"/>
      <c r="BX103" s="556"/>
      <c r="BY103" s="556"/>
      <c r="BZ103" s="556"/>
      <c r="CA103" s="556"/>
      <c r="CB103" s="556"/>
      <c r="CC103" s="556"/>
      <c r="CD103" s="556"/>
      <c r="CE103" s="556"/>
      <c r="CF103" s="556"/>
      <c r="CG103" s="556"/>
      <c r="CH103" s="556"/>
      <c r="CI103" s="556"/>
      <c r="CJ103" s="556"/>
      <c r="CK103" s="556"/>
      <c r="CL103" s="556"/>
      <c r="CM103" s="556"/>
      <c r="CN103" s="556"/>
      <c r="CO103" s="556"/>
      <c r="CP103" s="556"/>
      <c r="CQ103" s="556"/>
      <c r="CR103" s="556"/>
      <c r="CS103" s="556"/>
      <c r="CT103" s="556"/>
      <c r="CU103" s="556"/>
      <c r="CV103" s="556"/>
      <c r="CW103" s="556"/>
      <c r="CX103" s="556"/>
      <c r="CY103" s="556"/>
      <c r="CZ103" s="556"/>
      <c r="DA103" s="556"/>
      <c r="DB103" s="556"/>
      <c r="DC103" s="556"/>
      <c r="DD103" s="556"/>
      <c r="DE103" s="556"/>
      <c r="DF103" s="556"/>
      <c r="DG103" s="556"/>
      <c r="DH103" s="556"/>
      <c r="DI103" s="556"/>
      <c r="DJ103" s="556"/>
      <c r="DK103" s="556"/>
      <c r="DL103" s="556"/>
      <c r="DM103" s="556"/>
      <c r="DN103" s="556"/>
      <c r="DO103" s="556"/>
      <c r="DP103" s="556"/>
      <c r="DQ103" s="556"/>
      <c r="DR103" s="556"/>
      <c r="DS103" s="556"/>
      <c r="DT103" s="556"/>
      <c r="DU103" s="556"/>
      <c r="DV103" s="556"/>
      <c r="DW103" s="556"/>
      <c r="DX103" s="556"/>
      <c r="DY103" s="556"/>
      <c r="DZ103" s="556"/>
      <c r="EA103" s="556"/>
      <c r="EB103" s="556"/>
      <c r="EC103" s="556"/>
      <c r="ED103" s="556"/>
      <c r="EE103" s="556"/>
      <c r="EF103" s="556"/>
      <c r="EG103" s="556"/>
      <c r="EH103" s="556"/>
      <c r="EI103" s="556"/>
      <c r="EJ103" s="556"/>
      <c r="EK103" s="556"/>
      <c r="EL103" s="556"/>
      <c r="EM103" s="556"/>
      <c r="EN103" s="556"/>
      <c r="EO103" s="556"/>
      <c r="EP103" s="556"/>
      <c r="EQ103" s="556"/>
      <c r="ER103" s="556"/>
      <c r="ES103" s="556"/>
      <c r="ET103" s="556"/>
      <c r="EU103" s="556"/>
      <c r="EV103" s="556"/>
      <c r="EW103" s="556"/>
      <c r="EX103" s="556"/>
      <c r="EY103" s="556"/>
      <c r="EZ103" s="556"/>
      <c r="FA103" s="556"/>
      <c r="FB103" s="556"/>
      <c r="FC103" s="556"/>
      <c r="FD103" s="556"/>
      <c r="FE103" s="556"/>
      <c r="FF103" s="556"/>
      <c r="FG103" s="556"/>
      <c r="FH103" s="556"/>
      <c r="FI103" s="556"/>
      <c r="FJ103" s="556"/>
      <c r="FK103" s="556"/>
      <c r="FL103" s="556"/>
      <c r="FM103" s="556"/>
      <c r="FN103" s="556"/>
      <c r="FO103" s="556"/>
      <c r="FP103" s="556"/>
      <c r="FQ103" s="556"/>
      <c r="FR103" s="556"/>
      <c r="FS103" s="556"/>
      <c r="FT103" s="556"/>
      <c r="FU103" s="556"/>
      <c r="FV103" s="556"/>
      <c r="FW103" s="556"/>
      <c r="FX103" s="556"/>
      <c r="FY103" s="556"/>
      <c r="FZ103" s="556"/>
      <c r="GA103" s="556"/>
      <c r="GB103" s="556"/>
      <c r="GC103" s="556"/>
      <c r="GD103" s="556"/>
      <c r="GE103" s="556"/>
      <c r="GF103" s="556"/>
      <c r="GG103" s="556"/>
      <c r="GH103" s="556"/>
      <c r="GI103" s="556"/>
      <c r="GJ103" s="556"/>
      <c r="GK103" s="556"/>
      <c r="GL103" s="556"/>
      <c r="GM103" s="556"/>
      <c r="GN103" s="556"/>
      <c r="GO103" s="556"/>
      <c r="GP103" s="556"/>
      <c r="GQ103" s="556"/>
      <c r="GR103" s="556"/>
      <c r="GS103" s="556"/>
      <c r="GT103" s="556"/>
      <c r="GU103" s="556"/>
      <c r="GV103" s="556"/>
      <c r="GW103" s="556"/>
      <c r="GX103" s="556"/>
      <c r="GY103" s="556"/>
      <c r="GZ103" s="556"/>
      <c r="HA103" s="556"/>
      <c r="HB103" s="556"/>
      <c r="HC103" s="556"/>
      <c r="HD103" s="556"/>
      <c r="HE103" s="556"/>
      <c r="HF103" s="556"/>
      <c r="HG103" s="556"/>
      <c r="HH103" s="556"/>
      <c r="HI103" s="556"/>
      <c r="HJ103" s="556"/>
      <c r="HK103" s="556"/>
      <c r="HL103" s="556"/>
      <c r="HM103" s="556"/>
      <c r="HN103" s="556"/>
      <c r="HO103" s="556"/>
      <c r="HP103" s="556"/>
      <c r="HQ103" s="556"/>
      <c r="HR103" s="556"/>
      <c r="HS103" s="556"/>
      <c r="HT103" s="556"/>
      <c r="HU103" s="556"/>
      <c r="HV103" s="556"/>
      <c r="HW103" s="556"/>
      <c r="HX103" s="556"/>
      <c r="HY103" s="556"/>
      <c r="HZ103" s="556"/>
      <c r="IA103" s="556"/>
      <c r="IB103" s="556"/>
      <c r="IC103" s="556"/>
      <c r="ID103" s="556"/>
      <c r="IE103" s="556"/>
      <c r="IF103" s="556"/>
      <c r="IG103" s="556"/>
      <c r="IH103" s="556"/>
      <c r="II103" s="556"/>
      <c r="IJ103" s="556"/>
      <c r="IK103" s="556"/>
      <c r="IL103" s="556"/>
      <c r="IM103" s="556"/>
      <c r="IN103" s="556"/>
    </row>
    <row r="104" spans="1:248" s="179" customFormat="1" ht="15.75" customHeight="1" thickBot="1">
      <c r="A104" s="530" t="s">
        <v>554</v>
      </c>
      <c r="B104" s="12" t="s">
        <v>9</v>
      </c>
      <c r="C104" s="180" t="s">
        <v>529</v>
      </c>
      <c r="D104" s="181"/>
      <c r="E104" s="184"/>
      <c r="F104" s="183"/>
      <c r="G104" s="48"/>
      <c r="H104" s="184"/>
      <c r="I104" s="183"/>
      <c r="J104" s="131"/>
      <c r="K104" s="182"/>
      <c r="L104" s="183"/>
      <c r="M104" s="48"/>
      <c r="N104" s="184"/>
      <c r="O104" s="183"/>
      <c r="P104" s="131"/>
      <c r="Q104" s="182"/>
      <c r="R104" s="183"/>
      <c r="S104" s="48"/>
      <c r="T104" s="184"/>
      <c r="U104" s="183"/>
      <c r="V104" s="131"/>
      <c r="W104" s="50"/>
      <c r="X104" s="49"/>
      <c r="Y104" s="23"/>
      <c r="Z104" s="18">
        <v>3</v>
      </c>
      <c r="AA104" s="5">
        <v>10</v>
      </c>
      <c r="AB104" s="25" t="s">
        <v>48</v>
      </c>
      <c r="AC104" s="185">
        <v>40</v>
      </c>
      <c r="AD104" s="47">
        <v>300</v>
      </c>
      <c r="AE104" s="87">
        <f>F104+I104+L104+O104+R104+U104+X104+AA104</f>
        <v>10</v>
      </c>
      <c r="AF104" s="790">
        <v>10</v>
      </c>
      <c r="AG104" s="791"/>
      <c r="AH104" s="792">
        <v>30</v>
      </c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  <c r="HP104" s="54"/>
      <c r="HQ104" s="54"/>
      <c r="HR104" s="54"/>
      <c r="HS104" s="54"/>
      <c r="HT104" s="54"/>
      <c r="HU104" s="54"/>
      <c r="HV104" s="54"/>
      <c r="HW104" s="54"/>
      <c r="HX104" s="54"/>
      <c r="HY104" s="54"/>
      <c r="HZ104" s="54"/>
      <c r="IA104" s="54"/>
      <c r="IB104" s="54"/>
      <c r="IC104" s="54"/>
      <c r="ID104" s="54"/>
      <c r="IE104" s="54"/>
      <c r="IF104" s="54"/>
      <c r="IG104" s="54"/>
      <c r="IH104" s="54"/>
      <c r="II104" s="54"/>
      <c r="IJ104" s="54"/>
      <c r="IK104" s="54"/>
      <c r="IL104" s="54"/>
      <c r="IM104" s="54"/>
      <c r="IN104" s="54"/>
    </row>
    <row r="105" spans="1:34" ht="15.75" customHeight="1" thickBot="1">
      <c r="A105" s="94"/>
      <c r="B105" s="95"/>
      <c r="C105" s="187" t="s">
        <v>27</v>
      </c>
      <c r="D105" s="188"/>
      <c r="E105" s="190">
        <f>(E22+E40)</f>
        <v>31</v>
      </c>
      <c r="F105" s="108"/>
      <c r="G105" s="102"/>
      <c r="H105" s="190">
        <f>SUM(H102,H87,H75,H51,H40,H22)</f>
        <v>21</v>
      </c>
      <c r="I105" s="108"/>
      <c r="J105" s="111"/>
      <c r="K105" s="189">
        <f>(K22+K40+K51+K75)</f>
        <v>21</v>
      </c>
      <c r="L105" s="108"/>
      <c r="M105" s="102"/>
      <c r="N105" s="190">
        <f>(N40+N75)</f>
        <v>22</v>
      </c>
      <c r="O105" s="108"/>
      <c r="P105" s="111"/>
      <c r="Q105" s="189">
        <f>(Q75+Q87)</f>
        <v>24</v>
      </c>
      <c r="R105" s="108"/>
      <c r="S105" s="102"/>
      <c r="T105" s="190">
        <f>SUM(T102,T87,T75)</f>
        <v>23</v>
      </c>
      <c r="U105" s="108"/>
      <c r="V105" s="111"/>
      <c r="W105" s="189">
        <f>(W75+W102)</f>
        <v>24</v>
      </c>
      <c r="X105" s="108"/>
      <c r="Y105" s="102"/>
      <c r="Z105" s="190">
        <f>SUM(Z104,Z102,Z87,Z75)</f>
        <v>15</v>
      </c>
      <c r="AA105" s="108"/>
      <c r="AB105" s="111"/>
      <c r="AC105" s="340">
        <f>SUM(AC104,AC102,AC87,AC75,AC51,AC40,AC22)</f>
        <v>2834</v>
      </c>
      <c r="AD105" s="341">
        <f>SUM(AD22,AD40,AD51,AD75,AD87,AD102,AD104)</f>
        <v>7080</v>
      </c>
      <c r="AE105" s="336"/>
      <c r="AF105" s="341">
        <f>SUM(AF104,AF102,AF87,AF75,AF51,AF40,AF22)</f>
        <v>1009</v>
      </c>
      <c r="AG105" s="341">
        <f>SUM(AG102,AG87,AG75,AG51,AG40,AG22)</f>
        <v>548</v>
      </c>
      <c r="AH105" s="341">
        <f>SUM(AH104,AH102,AH87,AH75,AH51,AH40,AH22)</f>
        <v>1262</v>
      </c>
    </row>
    <row r="106" spans="1:34" s="548" customFormat="1" ht="15.75" customHeight="1" thickBot="1">
      <c r="A106" s="193"/>
      <c r="B106" s="194"/>
      <c r="C106" s="195" t="s">
        <v>28</v>
      </c>
      <c r="D106" s="196"/>
      <c r="E106" s="201"/>
      <c r="F106" s="198">
        <f>SUM(F103,F88,F76,F52,F41,F23)</f>
        <v>30</v>
      </c>
      <c r="G106" s="199"/>
      <c r="H106" s="201"/>
      <c r="I106" s="198">
        <f>SUM(I103,I88,I76,I52,I41,I23)</f>
        <v>28</v>
      </c>
      <c r="J106" s="202"/>
      <c r="K106" s="197"/>
      <c r="L106" s="198">
        <f>SUM(L103,L88,L76,L52,L41,L23)</f>
        <v>32</v>
      </c>
      <c r="M106" s="199"/>
      <c r="N106" s="200"/>
      <c r="O106" s="623">
        <f>SUM(O103,O88,O76,O52,O41,O23)</f>
        <v>30</v>
      </c>
      <c r="P106" s="624"/>
      <c r="Q106" s="197"/>
      <c r="R106" s="198">
        <f>SUM(R88,R76)</f>
        <v>31</v>
      </c>
      <c r="S106" s="199"/>
      <c r="T106" s="200"/>
      <c r="U106" s="623">
        <f>SUM(U103,U88,U76,U52,U41,U23)</f>
        <v>29</v>
      </c>
      <c r="V106" s="624"/>
      <c r="W106" s="197"/>
      <c r="X106" s="198">
        <f>SUM(X103,X88,X76,X52,X41,X23)</f>
        <v>30</v>
      </c>
      <c r="Y106" s="199"/>
      <c r="Z106" s="200"/>
      <c r="AA106" s="623">
        <f>SUM(AA104,AA103,AA88,AA76,AA52,AA41,AA23)</f>
        <v>30</v>
      </c>
      <c r="AB106" s="632"/>
      <c r="AC106" s="620"/>
      <c r="AD106" s="343"/>
      <c r="AE106" s="359">
        <f>SUM(AE104,AE103,AE88,AE76,AE52,AE41,AE23)</f>
        <v>240</v>
      </c>
      <c r="AF106" s="110">
        <f>AF105/AC105*100</f>
        <v>35.603387438249825</v>
      </c>
      <c r="AG106" s="108">
        <f>AG105/AC105*100</f>
        <v>19.336626676076218</v>
      </c>
      <c r="AH106" s="111">
        <f>AH105/AC105*100</f>
        <v>44.53069865913903</v>
      </c>
    </row>
    <row r="107" spans="1:34" s="548" customFormat="1" ht="15.75" customHeight="1" thickTop="1">
      <c r="A107" s="205" t="s">
        <v>16</v>
      </c>
      <c r="B107" s="613"/>
      <c r="C107" s="606" t="s">
        <v>29</v>
      </c>
      <c r="D107" s="206"/>
      <c r="E107" s="210"/>
      <c r="F107" s="208"/>
      <c r="G107" s="209"/>
      <c r="H107" s="603"/>
      <c r="I107" s="604"/>
      <c r="J107" s="605"/>
      <c r="K107" s="207"/>
      <c r="L107" s="208"/>
      <c r="M107" s="209"/>
      <c r="N107" s="603"/>
      <c r="O107" s="604"/>
      <c r="P107" s="605"/>
      <c r="Q107" s="207"/>
      <c r="R107" s="208"/>
      <c r="S107" s="209"/>
      <c r="T107" s="603"/>
      <c r="U107" s="604"/>
      <c r="V107" s="605"/>
      <c r="W107" s="207"/>
      <c r="X107" s="208"/>
      <c r="Y107" s="209"/>
      <c r="Z107" s="603"/>
      <c r="AA107" s="604"/>
      <c r="AB107" s="622"/>
      <c r="AC107" s="621"/>
      <c r="AD107" s="360"/>
      <c r="AE107" s="212"/>
      <c r="AF107" s="348"/>
      <c r="AG107" s="348"/>
      <c r="AH107" s="349"/>
    </row>
    <row r="108" spans="1:34" s="548" customFormat="1" ht="15.75" customHeight="1">
      <c r="A108" s="531" t="s">
        <v>561</v>
      </c>
      <c r="B108" s="19" t="s">
        <v>9</v>
      </c>
      <c r="C108" s="22" t="s">
        <v>501</v>
      </c>
      <c r="D108" s="178" t="s">
        <v>562</v>
      </c>
      <c r="E108" s="19"/>
      <c r="F108" s="5"/>
      <c r="G108" s="175"/>
      <c r="H108" s="19">
        <v>1</v>
      </c>
      <c r="I108" s="5"/>
      <c r="J108" s="41" t="s">
        <v>45</v>
      </c>
      <c r="K108" s="32"/>
      <c r="L108" s="5"/>
      <c r="M108" s="175"/>
      <c r="N108" s="19"/>
      <c r="O108" s="5"/>
      <c r="P108" s="41"/>
      <c r="Q108" s="32"/>
      <c r="R108" s="5"/>
      <c r="S108" s="175"/>
      <c r="T108" s="19"/>
      <c r="U108" s="5"/>
      <c r="V108" s="41"/>
      <c r="W108" s="46"/>
      <c r="X108" s="47"/>
      <c r="Y108" s="48"/>
      <c r="Z108" s="160"/>
      <c r="AA108" s="5"/>
      <c r="AB108" s="41"/>
      <c r="AC108" s="636">
        <v>13</v>
      </c>
      <c r="AD108" s="633"/>
      <c r="AE108" s="641"/>
      <c r="AF108" s="213"/>
      <c r="AG108" s="213"/>
      <c r="AH108" s="213"/>
    </row>
    <row r="109" spans="1:34" s="179" customFormat="1" ht="15.75" customHeight="1">
      <c r="A109" s="532"/>
      <c r="B109" s="19" t="s">
        <v>9</v>
      </c>
      <c r="C109" s="180" t="s">
        <v>50</v>
      </c>
      <c r="D109" s="181"/>
      <c r="E109" s="184"/>
      <c r="F109" s="214"/>
      <c r="G109" s="48"/>
      <c r="H109" s="184">
        <v>4</v>
      </c>
      <c r="I109" s="214"/>
      <c r="J109" s="131"/>
      <c r="K109" s="182">
        <v>4</v>
      </c>
      <c r="L109" s="214"/>
      <c r="M109" s="48"/>
      <c r="N109" s="184">
        <v>4</v>
      </c>
      <c r="O109" s="214"/>
      <c r="P109" s="131"/>
      <c r="Q109" s="184">
        <v>2</v>
      </c>
      <c r="R109" s="214"/>
      <c r="S109" s="48"/>
      <c r="T109" s="184">
        <v>2</v>
      </c>
      <c r="U109" s="214"/>
      <c r="V109" s="131"/>
      <c r="W109" s="184">
        <v>2</v>
      </c>
      <c r="X109" s="3"/>
      <c r="Y109" s="23"/>
      <c r="Z109" s="184">
        <v>2</v>
      </c>
      <c r="AA109" s="3"/>
      <c r="AB109" s="25"/>
      <c r="AC109" s="650">
        <f>(H109+K109+N109+Q109+T109+W109+Z109)*15</f>
        <v>300</v>
      </c>
      <c r="AD109" s="642"/>
      <c r="AE109" s="643"/>
      <c r="AF109" s="646"/>
      <c r="AG109" s="649"/>
      <c r="AH109" s="649"/>
    </row>
    <row r="110" spans="1:34" s="179" customFormat="1" ht="15.75" customHeight="1">
      <c r="A110" s="532" t="s">
        <v>316</v>
      </c>
      <c r="B110" s="19" t="s">
        <v>9</v>
      </c>
      <c r="C110" s="180" t="s">
        <v>315</v>
      </c>
      <c r="D110" s="181"/>
      <c r="E110" s="184"/>
      <c r="F110" s="214"/>
      <c r="G110" s="48"/>
      <c r="H110" s="184">
        <v>2</v>
      </c>
      <c r="I110" s="214"/>
      <c r="J110" s="131" t="s">
        <v>123</v>
      </c>
      <c r="K110" s="182"/>
      <c r="L110" s="214"/>
      <c r="M110" s="48"/>
      <c r="N110" s="184"/>
      <c r="O110" s="214"/>
      <c r="P110" s="131"/>
      <c r="Q110" s="184"/>
      <c r="R110" s="214"/>
      <c r="S110" s="48"/>
      <c r="T110" s="184"/>
      <c r="U110" s="214"/>
      <c r="V110" s="131"/>
      <c r="W110" s="184"/>
      <c r="X110" s="3"/>
      <c r="Y110" s="23"/>
      <c r="Z110" s="184"/>
      <c r="AA110" s="3"/>
      <c r="AB110" s="25"/>
      <c r="AC110" s="650">
        <f aca="true" t="shared" si="14" ref="AC110:AC116">(H110+K110+N110+Q110+T110+W110+Z110)*15</f>
        <v>30</v>
      </c>
      <c r="AD110" s="642"/>
      <c r="AE110" s="643"/>
      <c r="AF110" s="646"/>
      <c r="AG110" s="649"/>
      <c r="AH110" s="649"/>
    </row>
    <row r="111" spans="1:34" s="179" customFormat="1" ht="15.75" customHeight="1">
      <c r="A111" s="532" t="s">
        <v>318</v>
      </c>
      <c r="B111" s="19" t="s">
        <v>9</v>
      </c>
      <c r="C111" s="180" t="s">
        <v>317</v>
      </c>
      <c r="D111" s="181"/>
      <c r="E111" s="184"/>
      <c r="F111" s="214"/>
      <c r="G111" s="48"/>
      <c r="H111" s="184"/>
      <c r="I111" s="214"/>
      <c r="J111" s="131"/>
      <c r="K111" s="182">
        <v>2</v>
      </c>
      <c r="L111" s="214"/>
      <c r="M111" s="131" t="s">
        <v>123</v>
      </c>
      <c r="N111" s="184"/>
      <c r="O111" s="214"/>
      <c r="P111" s="131"/>
      <c r="Q111" s="184"/>
      <c r="R111" s="214"/>
      <c r="S111" s="48"/>
      <c r="T111" s="184"/>
      <c r="U111" s="214"/>
      <c r="V111" s="131"/>
      <c r="W111" s="184"/>
      <c r="X111" s="3"/>
      <c r="Y111" s="23"/>
      <c r="Z111" s="184"/>
      <c r="AA111" s="3"/>
      <c r="AB111" s="25"/>
      <c r="AC111" s="650">
        <f t="shared" si="14"/>
        <v>30</v>
      </c>
      <c r="AD111" s="642"/>
      <c r="AE111" s="643"/>
      <c r="AF111" s="646"/>
      <c r="AG111" s="649"/>
      <c r="AH111" s="649"/>
    </row>
    <row r="112" spans="1:34" s="179" customFormat="1" ht="15.75" customHeight="1">
      <c r="A112" s="532" t="s">
        <v>320</v>
      </c>
      <c r="B112" s="19" t="s">
        <v>9</v>
      </c>
      <c r="C112" s="180" t="s">
        <v>319</v>
      </c>
      <c r="D112" s="181"/>
      <c r="E112" s="184"/>
      <c r="F112" s="214"/>
      <c r="G112" s="48"/>
      <c r="H112" s="184"/>
      <c r="I112" s="214"/>
      <c r="J112" s="131"/>
      <c r="K112" s="182"/>
      <c r="L112" s="214"/>
      <c r="M112" s="48"/>
      <c r="N112" s="184">
        <v>2</v>
      </c>
      <c r="O112" s="214"/>
      <c r="P112" s="131" t="s">
        <v>123</v>
      </c>
      <c r="Q112" s="184"/>
      <c r="R112" s="214"/>
      <c r="S112" s="48"/>
      <c r="T112" s="184"/>
      <c r="U112" s="214"/>
      <c r="V112" s="131"/>
      <c r="W112" s="184"/>
      <c r="X112" s="3"/>
      <c r="Y112" s="23"/>
      <c r="Z112" s="184"/>
      <c r="AA112" s="3"/>
      <c r="AB112" s="25"/>
      <c r="AC112" s="650">
        <f t="shared" si="14"/>
        <v>30</v>
      </c>
      <c r="AD112" s="642"/>
      <c r="AE112" s="643"/>
      <c r="AF112" s="646"/>
      <c r="AG112" s="649"/>
      <c r="AH112" s="649"/>
    </row>
    <row r="113" spans="1:34" s="179" customFormat="1" ht="15.75" customHeight="1">
      <c r="A113" s="532" t="s">
        <v>322</v>
      </c>
      <c r="B113" s="19" t="s">
        <v>9</v>
      </c>
      <c r="C113" s="180" t="s">
        <v>321</v>
      </c>
      <c r="D113" s="181"/>
      <c r="E113" s="184"/>
      <c r="F113" s="214"/>
      <c r="G113" s="48"/>
      <c r="H113" s="184"/>
      <c r="I113" s="214"/>
      <c r="J113" s="131"/>
      <c r="K113" s="182"/>
      <c r="L113" s="214"/>
      <c r="M113" s="48"/>
      <c r="N113" s="184"/>
      <c r="O113" s="214"/>
      <c r="P113" s="131"/>
      <c r="Q113" s="184">
        <v>4</v>
      </c>
      <c r="R113" s="214"/>
      <c r="S113" s="131" t="s">
        <v>123</v>
      </c>
      <c r="T113" s="184"/>
      <c r="U113" s="214"/>
      <c r="V113" s="131"/>
      <c r="W113" s="184"/>
      <c r="X113" s="3"/>
      <c r="Y113" s="23"/>
      <c r="Z113" s="184"/>
      <c r="AA113" s="3"/>
      <c r="AB113" s="25"/>
      <c r="AC113" s="650">
        <f t="shared" si="14"/>
        <v>60</v>
      </c>
      <c r="AD113" s="642"/>
      <c r="AE113" s="643"/>
      <c r="AF113" s="646"/>
      <c r="AG113" s="649"/>
      <c r="AH113" s="649"/>
    </row>
    <row r="114" spans="1:34" s="179" customFormat="1" ht="15.75" customHeight="1">
      <c r="A114" s="532" t="s">
        <v>324</v>
      </c>
      <c r="B114" s="19" t="s">
        <v>9</v>
      </c>
      <c r="C114" s="180" t="s">
        <v>323</v>
      </c>
      <c r="D114" s="181"/>
      <c r="E114" s="184"/>
      <c r="F114" s="214"/>
      <c r="G114" s="48"/>
      <c r="H114" s="184"/>
      <c r="I114" s="214"/>
      <c r="J114" s="131"/>
      <c r="K114" s="182"/>
      <c r="L114" s="214"/>
      <c r="M114" s="48"/>
      <c r="N114" s="184"/>
      <c r="O114" s="214"/>
      <c r="P114" s="131"/>
      <c r="Q114" s="184"/>
      <c r="R114" s="214"/>
      <c r="S114" s="48"/>
      <c r="T114" s="184">
        <v>4</v>
      </c>
      <c r="U114" s="214"/>
      <c r="V114" s="131" t="s">
        <v>123</v>
      </c>
      <c r="W114" s="184"/>
      <c r="X114" s="3"/>
      <c r="Y114" s="23"/>
      <c r="Z114" s="184"/>
      <c r="AA114" s="3"/>
      <c r="AB114" s="25"/>
      <c r="AC114" s="650">
        <f t="shared" si="14"/>
        <v>60</v>
      </c>
      <c r="AD114" s="642"/>
      <c r="AE114" s="643"/>
      <c r="AF114" s="646"/>
      <c r="AG114" s="649"/>
      <c r="AH114" s="649"/>
    </row>
    <row r="115" spans="1:34" s="179" customFormat="1" ht="15.75" customHeight="1">
      <c r="A115" s="532" t="s">
        <v>326</v>
      </c>
      <c r="B115" s="19" t="s">
        <v>9</v>
      </c>
      <c r="C115" s="180" t="s">
        <v>325</v>
      </c>
      <c r="D115" s="181"/>
      <c r="E115" s="184"/>
      <c r="F115" s="214"/>
      <c r="G115" s="48"/>
      <c r="H115" s="184"/>
      <c r="I115" s="214"/>
      <c r="J115" s="131"/>
      <c r="K115" s="215"/>
      <c r="L115" s="214"/>
      <c r="M115" s="48"/>
      <c r="N115" s="184"/>
      <c r="O115" s="214"/>
      <c r="P115" s="131"/>
      <c r="Q115" s="182"/>
      <c r="R115" s="214"/>
      <c r="S115" s="48"/>
      <c r="T115" s="184"/>
      <c r="U115" s="214"/>
      <c r="V115" s="131"/>
      <c r="W115" s="184">
        <v>4</v>
      </c>
      <c r="X115" s="214"/>
      <c r="Y115" s="131" t="s">
        <v>123</v>
      </c>
      <c r="Z115" s="536"/>
      <c r="AA115" s="3"/>
      <c r="AB115" s="27"/>
      <c r="AC115" s="650">
        <f t="shared" si="14"/>
        <v>60</v>
      </c>
      <c r="AD115" s="642"/>
      <c r="AE115" s="643"/>
      <c r="AF115" s="646"/>
      <c r="AG115" s="649"/>
      <c r="AH115" s="649"/>
    </row>
    <row r="116" spans="1:34" s="179" customFormat="1" ht="15.75" customHeight="1">
      <c r="A116" s="532" t="s">
        <v>328</v>
      </c>
      <c r="B116" s="19" t="s">
        <v>9</v>
      </c>
      <c r="C116" s="180" t="s">
        <v>327</v>
      </c>
      <c r="D116" s="181"/>
      <c r="E116" s="184"/>
      <c r="F116" s="214"/>
      <c r="G116" s="48"/>
      <c r="H116" s="184"/>
      <c r="I116" s="214"/>
      <c r="J116" s="131"/>
      <c r="K116" s="215"/>
      <c r="L116" s="214"/>
      <c r="M116" s="48"/>
      <c r="N116" s="184"/>
      <c r="O116" s="214"/>
      <c r="P116" s="131"/>
      <c r="Q116" s="182"/>
      <c r="R116" s="214"/>
      <c r="S116" s="48"/>
      <c r="T116" s="184"/>
      <c r="U116" s="214"/>
      <c r="V116" s="131"/>
      <c r="W116" s="182"/>
      <c r="X116" s="214"/>
      <c r="Y116" s="48"/>
      <c r="Z116" s="184">
        <v>4</v>
      </c>
      <c r="AA116" s="214"/>
      <c r="AB116" s="131" t="s">
        <v>123</v>
      </c>
      <c r="AC116" s="650">
        <f t="shared" si="14"/>
        <v>60</v>
      </c>
      <c r="AD116" s="642"/>
      <c r="AE116" s="643"/>
      <c r="AF116" s="646"/>
      <c r="AG116" s="649"/>
      <c r="AH116" s="649"/>
    </row>
    <row r="117" spans="1:34" s="179" customFormat="1" ht="15.75" customHeight="1">
      <c r="A117" s="532" t="s">
        <v>341</v>
      </c>
      <c r="B117" s="19" t="s">
        <v>9</v>
      </c>
      <c r="C117" s="180" t="s">
        <v>49</v>
      </c>
      <c r="D117" s="215"/>
      <c r="E117" s="184"/>
      <c r="F117" s="183"/>
      <c r="G117" s="48"/>
      <c r="H117" s="184"/>
      <c r="I117" s="183"/>
      <c r="J117" s="131"/>
      <c r="K117" s="215"/>
      <c r="L117" s="183"/>
      <c r="M117" s="216"/>
      <c r="N117" s="184"/>
      <c r="O117" s="183"/>
      <c r="P117" s="217"/>
      <c r="Q117" s="182"/>
      <c r="R117" s="183"/>
      <c r="S117" s="216"/>
      <c r="T117" s="184"/>
      <c r="U117" s="183"/>
      <c r="V117" s="217"/>
      <c r="W117" s="182"/>
      <c r="X117" s="183"/>
      <c r="Y117" s="216"/>
      <c r="Z117" s="123"/>
      <c r="AA117" s="49"/>
      <c r="AB117" s="27"/>
      <c r="AC117" s="650"/>
      <c r="AD117" s="642"/>
      <c r="AE117" s="643"/>
      <c r="AF117" s="646"/>
      <c r="AG117" s="649"/>
      <c r="AH117" s="649"/>
    </row>
    <row r="118" spans="1:34" s="179" customFormat="1" ht="15.75" customHeight="1">
      <c r="A118" s="533" t="s">
        <v>342</v>
      </c>
      <c r="B118" s="19" t="s">
        <v>9</v>
      </c>
      <c r="C118" s="29" t="s">
        <v>197</v>
      </c>
      <c r="D118" s="215"/>
      <c r="E118" s="220"/>
      <c r="F118" s="219"/>
      <c r="G118" s="130"/>
      <c r="H118" s="220"/>
      <c r="I118" s="219"/>
      <c r="J118" s="45"/>
      <c r="K118" s="218"/>
      <c r="L118" s="219"/>
      <c r="M118" s="130"/>
      <c r="N118" s="220"/>
      <c r="O118" s="219"/>
      <c r="P118" s="45"/>
      <c r="Q118" s="218"/>
      <c r="R118" s="219"/>
      <c r="S118" s="130"/>
      <c r="T118" s="859" t="s">
        <v>198</v>
      </c>
      <c r="U118" s="860"/>
      <c r="V118" s="861"/>
      <c r="W118" s="133"/>
      <c r="X118" s="134"/>
      <c r="Y118" s="135"/>
      <c r="Z118" s="221"/>
      <c r="AA118" s="134"/>
      <c r="AB118" s="222"/>
      <c r="AC118" s="651">
        <v>60</v>
      </c>
      <c r="AD118" s="642"/>
      <c r="AE118" s="643"/>
      <c r="AF118" s="646"/>
      <c r="AG118" s="649"/>
      <c r="AH118" s="649"/>
    </row>
    <row r="119" spans="1:34" s="179" customFormat="1" ht="15.75" customHeight="1">
      <c r="A119" s="533" t="s">
        <v>343</v>
      </c>
      <c r="B119" s="19" t="s">
        <v>9</v>
      </c>
      <c r="C119" s="29" t="s">
        <v>199</v>
      </c>
      <c r="D119" s="181"/>
      <c r="E119" s="184"/>
      <c r="F119" s="183"/>
      <c r="G119" s="48"/>
      <c r="H119" s="184"/>
      <c r="I119" s="183"/>
      <c r="J119" s="131"/>
      <c r="K119" s="182"/>
      <c r="L119" s="183"/>
      <c r="M119" s="48"/>
      <c r="N119" s="184"/>
      <c r="O119" s="183"/>
      <c r="P119" s="131"/>
      <c r="Q119" s="182"/>
      <c r="R119" s="183"/>
      <c r="S119" s="48"/>
      <c r="T119" s="184"/>
      <c r="U119" s="183"/>
      <c r="V119" s="131"/>
      <c r="W119" s="920" t="s">
        <v>198</v>
      </c>
      <c r="X119" s="921"/>
      <c r="Y119" s="922"/>
      <c r="Z119" s="18"/>
      <c r="AA119" s="49"/>
      <c r="AB119" s="25"/>
      <c r="AC119" s="652">
        <v>60</v>
      </c>
      <c r="AD119" s="642"/>
      <c r="AE119" s="643"/>
      <c r="AF119" s="646"/>
      <c r="AG119" s="649"/>
      <c r="AH119" s="649"/>
    </row>
    <row r="120" spans="1:248" s="179" customFormat="1" ht="15.75" customHeight="1" thickBot="1">
      <c r="A120" s="533" t="s">
        <v>344</v>
      </c>
      <c r="B120" s="614" t="s">
        <v>9</v>
      </c>
      <c r="C120" s="31" t="s">
        <v>200</v>
      </c>
      <c r="D120" s="181"/>
      <c r="E120" s="184"/>
      <c r="F120" s="183"/>
      <c r="G120" s="48"/>
      <c r="H120" s="615"/>
      <c r="I120" s="616"/>
      <c r="J120" s="617"/>
      <c r="K120" s="182"/>
      <c r="L120" s="183"/>
      <c r="M120" s="48"/>
      <c r="N120" s="184"/>
      <c r="O120" s="183"/>
      <c r="P120" s="131"/>
      <c r="Q120" s="182"/>
      <c r="R120" s="183"/>
      <c r="S120" s="48"/>
      <c r="T120" s="184"/>
      <c r="U120" s="183"/>
      <c r="V120" s="131"/>
      <c r="W120" s="50"/>
      <c r="X120" s="49"/>
      <c r="Y120" s="23"/>
      <c r="Z120" s="882" t="s">
        <v>201</v>
      </c>
      <c r="AA120" s="883"/>
      <c r="AB120" s="884"/>
      <c r="AC120" s="653">
        <v>120</v>
      </c>
      <c r="AD120" s="642"/>
      <c r="AE120" s="643"/>
      <c r="AF120" s="646"/>
      <c r="AG120" s="649"/>
      <c r="AH120" s="649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  <c r="IM120" s="54"/>
      <c r="IN120" s="54"/>
    </row>
    <row r="121" spans="1:248" s="548" customFormat="1" ht="15.75" customHeight="1" thickBot="1">
      <c r="A121" s="350"/>
      <c r="B121" s="351"/>
      <c r="C121" s="100" t="s">
        <v>24</v>
      </c>
      <c r="D121" s="100"/>
      <c r="E121" s="162">
        <f>SUM(E107:E120)</f>
        <v>0</v>
      </c>
      <c r="F121" s="108"/>
      <c r="G121" s="108"/>
      <c r="H121" s="108">
        <f>SUM(H107:H120)</f>
        <v>7</v>
      </c>
      <c r="I121" s="108"/>
      <c r="J121" s="108"/>
      <c r="K121" s="108">
        <f>SUM(K107:K120)</f>
        <v>6</v>
      </c>
      <c r="L121" s="108"/>
      <c r="M121" s="108"/>
      <c r="N121" s="108">
        <f>SUM(N107:N120)</f>
        <v>6</v>
      </c>
      <c r="O121" s="108"/>
      <c r="P121" s="108"/>
      <c r="Q121" s="108">
        <f>SUM(Q107:Q120)</f>
        <v>6</v>
      </c>
      <c r="R121" s="108"/>
      <c r="S121" s="108"/>
      <c r="T121" s="108">
        <f>SUM(T107:T120)</f>
        <v>6</v>
      </c>
      <c r="U121" s="108"/>
      <c r="V121" s="108"/>
      <c r="W121" s="108">
        <f>SUM(W107:W120)</f>
        <v>6</v>
      </c>
      <c r="X121" s="108"/>
      <c r="Y121" s="108"/>
      <c r="Z121" s="108">
        <f>SUM(Z107:Z120)</f>
        <v>6</v>
      </c>
      <c r="AA121" s="191"/>
      <c r="AB121" s="108"/>
      <c r="AC121" s="341">
        <f>SUM(AC108:AC120)</f>
        <v>883</v>
      </c>
      <c r="AD121" s="226"/>
      <c r="AE121" s="227"/>
      <c r="AF121" s="227"/>
      <c r="AG121" s="227"/>
      <c r="AH121" s="352"/>
      <c r="AI121" s="549"/>
      <c r="AJ121" s="549"/>
      <c r="AK121" s="549"/>
      <c r="AL121" s="549"/>
      <c r="AM121" s="549"/>
      <c r="AN121" s="549"/>
      <c r="AO121" s="549"/>
      <c r="AP121" s="549"/>
      <c r="AQ121" s="549"/>
      <c r="AR121" s="549"/>
      <c r="AS121" s="549"/>
      <c r="AT121" s="549"/>
      <c r="AU121" s="549"/>
      <c r="AV121" s="549"/>
      <c r="AW121" s="549"/>
      <c r="AX121" s="549"/>
      <c r="AY121" s="549"/>
      <c r="AZ121" s="549"/>
      <c r="BA121" s="549"/>
      <c r="BB121" s="549"/>
      <c r="BC121" s="549"/>
      <c r="BD121" s="549"/>
      <c r="BE121" s="549"/>
      <c r="BF121" s="549"/>
      <c r="BG121" s="549"/>
      <c r="BH121" s="549"/>
      <c r="BI121" s="549"/>
      <c r="BJ121" s="549"/>
      <c r="BK121" s="549"/>
      <c r="BL121" s="549"/>
      <c r="BM121" s="549"/>
      <c r="BN121" s="549"/>
      <c r="BO121" s="549"/>
      <c r="BP121" s="549"/>
      <c r="BQ121" s="549"/>
      <c r="BR121" s="549"/>
      <c r="BS121" s="549"/>
      <c r="BT121" s="549"/>
      <c r="BU121" s="549"/>
      <c r="BV121" s="549"/>
      <c r="BW121" s="549"/>
      <c r="BX121" s="549"/>
      <c r="BY121" s="549"/>
      <c r="BZ121" s="549"/>
      <c r="CA121" s="549"/>
      <c r="CB121" s="549"/>
      <c r="CC121" s="549"/>
      <c r="CD121" s="549"/>
      <c r="CE121" s="549"/>
      <c r="CF121" s="549"/>
      <c r="CG121" s="549"/>
      <c r="CH121" s="549"/>
      <c r="CI121" s="549"/>
      <c r="CJ121" s="549"/>
      <c r="CK121" s="549"/>
      <c r="CL121" s="549"/>
      <c r="CM121" s="549"/>
      <c r="CN121" s="549"/>
      <c r="CO121" s="549"/>
      <c r="CP121" s="549"/>
      <c r="CQ121" s="549"/>
      <c r="CR121" s="549"/>
      <c r="CS121" s="549"/>
      <c r="CT121" s="549"/>
      <c r="CU121" s="549"/>
      <c r="CV121" s="549"/>
      <c r="CW121" s="549"/>
      <c r="CX121" s="549"/>
      <c r="CY121" s="549"/>
      <c r="CZ121" s="549"/>
      <c r="DA121" s="549"/>
      <c r="DB121" s="549"/>
      <c r="DC121" s="549"/>
      <c r="DD121" s="549"/>
      <c r="DE121" s="549"/>
      <c r="DF121" s="549"/>
      <c r="DG121" s="549"/>
      <c r="DH121" s="549"/>
      <c r="DI121" s="549"/>
      <c r="DJ121" s="549"/>
      <c r="DK121" s="549"/>
      <c r="DL121" s="549"/>
      <c r="DM121" s="549"/>
      <c r="DN121" s="549"/>
      <c r="DO121" s="549"/>
      <c r="DP121" s="549"/>
      <c r="DQ121" s="549"/>
      <c r="DR121" s="549"/>
      <c r="DS121" s="549"/>
      <c r="DT121" s="549"/>
      <c r="DU121" s="549"/>
      <c r="DV121" s="549"/>
      <c r="DW121" s="549"/>
      <c r="DX121" s="549"/>
      <c r="DY121" s="549"/>
      <c r="DZ121" s="549"/>
      <c r="EA121" s="549"/>
      <c r="EB121" s="549"/>
      <c r="EC121" s="549"/>
      <c r="ED121" s="549"/>
      <c r="EE121" s="549"/>
      <c r="EF121" s="549"/>
      <c r="EG121" s="549"/>
      <c r="EH121" s="549"/>
      <c r="EI121" s="549"/>
      <c r="EJ121" s="549"/>
      <c r="EK121" s="549"/>
      <c r="EL121" s="549"/>
      <c r="EM121" s="549"/>
      <c r="EN121" s="549"/>
      <c r="EO121" s="549"/>
      <c r="EP121" s="549"/>
      <c r="EQ121" s="549"/>
      <c r="ER121" s="549"/>
      <c r="ES121" s="549"/>
      <c r="ET121" s="549"/>
      <c r="EU121" s="549"/>
      <c r="EV121" s="549"/>
      <c r="EW121" s="549"/>
      <c r="EX121" s="549"/>
      <c r="EY121" s="549"/>
      <c r="EZ121" s="549"/>
      <c r="FA121" s="549"/>
      <c r="FB121" s="549"/>
      <c r="FC121" s="549"/>
      <c r="FD121" s="549"/>
      <c r="FE121" s="549"/>
      <c r="FF121" s="549"/>
      <c r="FG121" s="549"/>
      <c r="FH121" s="549"/>
      <c r="FI121" s="549"/>
      <c r="FJ121" s="549"/>
      <c r="FK121" s="549"/>
      <c r="FL121" s="549"/>
      <c r="FM121" s="549"/>
      <c r="FN121" s="549"/>
      <c r="FO121" s="549"/>
      <c r="FP121" s="549"/>
      <c r="FQ121" s="549"/>
      <c r="FR121" s="549"/>
      <c r="FS121" s="549"/>
      <c r="FT121" s="549"/>
      <c r="FU121" s="549"/>
      <c r="FV121" s="549"/>
      <c r="FW121" s="549"/>
      <c r="FX121" s="549"/>
      <c r="FY121" s="549"/>
      <c r="FZ121" s="549"/>
      <c r="GA121" s="549"/>
      <c r="GB121" s="549"/>
      <c r="GC121" s="549"/>
      <c r="GD121" s="549"/>
      <c r="GE121" s="549"/>
      <c r="GF121" s="549"/>
      <c r="GG121" s="549"/>
      <c r="GH121" s="549"/>
      <c r="GI121" s="549"/>
      <c r="GJ121" s="549"/>
      <c r="GK121" s="549"/>
      <c r="GL121" s="549"/>
      <c r="GM121" s="549"/>
      <c r="GN121" s="549"/>
      <c r="GO121" s="549"/>
      <c r="GP121" s="549"/>
      <c r="GQ121" s="549"/>
      <c r="GR121" s="549"/>
      <c r="GS121" s="549"/>
      <c r="GT121" s="549"/>
      <c r="GU121" s="549"/>
      <c r="GV121" s="549"/>
      <c r="GW121" s="549"/>
      <c r="GX121" s="549"/>
      <c r="GY121" s="549"/>
      <c r="GZ121" s="549"/>
      <c r="HA121" s="549"/>
      <c r="HB121" s="549"/>
      <c r="HC121" s="549"/>
      <c r="HD121" s="549"/>
      <c r="HE121" s="549"/>
      <c r="HF121" s="549"/>
      <c r="HG121" s="549"/>
      <c r="HH121" s="549"/>
      <c r="HI121" s="549"/>
      <c r="HJ121" s="549"/>
      <c r="HK121" s="549"/>
      <c r="HL121" s="549"/>
      <c r="HM121" s="549"/>
      <c r="HN121" s="549"/>
      <c r="HO121" s="549"/>
      <c r="HP121" s="549"/>
      <c r="HQ121" s="549"/>
      <c r="HR121" s="549"/>
      <c r="HS121" s="549"/>
      <c r="HT121" s="549"/>
      <c r="HU121" s="549"/>
      <c r="HV121" s="549"/>
      <c r="HW121" s="549"/>
      <c r="HX121" s="549"/>
      <c r="HY121" s="549"/>
      <c r="HZ121" s="549"/>
      <c r="IA121" s="549"/>
      <c r="IB121" s="549"/>
      <c r="IC121" s="549"/>
      <c r="ID121" s="549"/>
      <c r="IE121" s="549"/>
      <c r="IF121" s="549"/>
      <c r="IG121" s="549"/>
      <c r="IH121" s="549"/>
      <c r="II121" s="549"/>
      <c r="IJ121" s="549"/>
      <c r="IK121" s="549"/>
      <c r="IL121" s="549"/>
      <c r="IM121" s="549"/>
      <c r="IN121" s="549"/>
    </row>
    <row r="122" spans="1:248" s="88" customFormat="1" ht="19.5" customHeight="1" thickBot="1">
      <c r="A122" s="848" t="s">
        <v>30</v>
      </c>
      <c r="B122" s="966"/>
      <c r="C122" s="966"/>
      <c r="D122" s="966"/>
      <c r="E122" s="966"/>
      <c r="F122" s="966"/>
      <c r="G122" s="966"/>
      <c r="H122" s="966"/>
      <c r="I122" s="966"/>
      <c r="J122" s="966"/>
      <c r="K122" s="966"/>
      <c r="L122" s="966"/>
      <c r="M122" s="966"/>
      <c r="N122" s="966"/>
      <c r="O122" s="966"/>
      <c r="P122" s="966"/>
      <c r="Q122" s="966"/>
      <c r="R122" s="966"/>
      <c r="S122" s="966"/>
      <c r="T122" s="966"/>
      <c r="U122" s="966"/>
      <c r="V122" s="966"/>
      <c r="W122" s="966"/>
      <c r="X122" s="966"/>
      <c r="Y122" s="966"/>
      <c r="Z122" s="966"/>
      <c r="AA122" s="966"/>
      <c r="AB122" s="966"/>
      <c r="AC122" s="966"/>
      <c r="AD122" s="966"/>
      <c r="AE122" s="966"/>
      <c r="AF122" s="966"/>
      <c r="AG122" s="966"/>
      <c r="AH122" s="967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  <c r="IF122" s="54"/>
      <c r="IG122" s="54"/>
      <c r="IH122" s="54"/>
      <c r="II122" s="54"/>
      <c r="IJ122" s="54"/>
      <c r="IK122" s="54"/>
      <c r="IL122" s="54"/>
      <c r="IM122" s="54"/>
      <c r="IN122" s="54"/>
    </row>
    <row r="123" spans="1:34" ht="15.75" customHeight="1">
      <c r="A123" s="893" t="s">
        <v>31</v>
      </c>
      <c r="B123" s="228">
        <f>(AE123/AE106)*100</f>
        <v>16.25</v>
      </c>
      <c r="C123" s="229" t="s">
        <v>62</v>
      </c>
      <c r="D123" s="230"/>
      <c r="E123" s="231">
        <f>E22</f>
        <v>24</v>
      </c>
      <c r="F123" s="232">
        <f>F23</f>
        <v>20</v>
      </c>
      <c r="G123" s="316"/>
      <c r="H123" s="232">
        <f>H22</f>
        <v>5</v>
      </c>
      <c r="I123" s="232">
        <f>I23</f>
        <v>9</v>
      </c>
      <c r="J123" s="316"/>
      <c r="K123" s="232">
        <f>K22</f>
        <v>7</v>
      </c>
      <c r="L123" s="232">
        <f>L23</f>
        <v>10</v>
      </c>
      <c r="M123" s="316"/>
      <c r="N123" s="232">
        <f>N22</f>
        <v>0</v>
      </c>
      <c r="O123" s="232">
        <f>O23</f>
        <v>0</v>
      </c>
      <c r="P123" s="316"/>
      <c r="Q123" s="232">
        <f>Q22</f>
        <v>0</v>
      </c>
      <c r="R123" s="232">
        <f>R23</f>
        <v>0</v>
      </c>
      <c r="S123" s="316"/>
      <c r="T123" s="232">
        <f>T22</f>
        <v>0</v>
      </c>
      <c r="U123" s="232">
        <f>U23</f>
        <v>0</v>
      </c>
      <c r="V123" s="316"/>
      <c r="W123" s="232">
        <f>W22</f>
        <v>0</v>
      </c>
      <c r="X123" s="232">
        <f>X23</f>
        <v>0</v>
      </c>
      <c r="Y123" s="316"/>
      <c r="Z123" s="232">
        <f>Z22</f>
        <v>0</v>
      </c>
      <c r="AA123" s="232">
        <f>AA23</f>
        <v>0</v>
      </c>
      <c r="AB123" s="233"/>
      <c r="AC123" s="234">
        <f>SUM(E123,H123,K123,N123,Q123,T123,W123,Z123)</f>
        <v>36</v>
      </c>
      <c r="AD123" s="234">
        <f>AE123*30</f>
        <v>1170</v>
      </c>
      <c r="AE123" s="234">
        <f>SUM(F123,I123,L123,O123,R123,U123,X123,AA123)</f>
        <v>39</v>
      </c>
      <c r="AF123" s="235"/>
      <c r="AG123" s="233"/>
      <c r="AH123" s="618"/>
    </row>
    <row r="124" spans="1:34" ht="15.75" customHeight="1">
      <c r="A124" s="894"/>
      <c r="B124" s="238">
        <f>(AE124/AE106)*100</f>
        <v>12.5</v>
      </c>
      <c r="C124" s="239" t="s">
        <v>68</v>
      </c>
      <c r="D124" s="240"/>
      <c r="E124" s="241">
        <f>E40</f>
        <v>7</v>
      </c>
      <c r="F124" s="242">
        <f>F41</f>
        <v>6</v>
      </c>
      <c r="G124" s="243"/>
      <c r="H124" s="242">
        <f>H40</f>
        <v>12</v>
      </c>
      <c r="I124" s="242">
        <f>I41</f>
        <v>12</v>
      </c>
      <c r="J124" s="243"/>
      <c r="K124" s="242">
        <f>K40</f>
        <v>6</v>
      </c>
      <c r="L124" s="242">
        <f>L41</f>
        <v>10</v>
      </c>
      <c r="M124" s="243"/>
      <c r="N124" s="242">
        <f>N40</f>
        <v>2</v>
      </c>
      <c r="O124" s="242">
        <f>O41</f>
        <v>2</v>
      </c>
      <c r="P124" s="243"/>
      <c r="Q124" s="242">
        <f>Q40</f>
        <v>0</v>
      </c>
      <c r="R124" s="242">
        <f>R41</f>
        <v>0</v>
      </c>
      <c r="S124" s="243"/>
      <c r="T124" s="242">
        <f>T40</f>
        <v>0</v>
      </c>
      <c r="U124" s="242">
        <f>U41</f>
        <v>0</v>
      </c>
      <c r="V124" s="243"/>
      <c r="W124" s="242">
        <f>W40</f>
        <v>0</v>
      </c>
      <c r="X124" s="242">
        <f>X41</f>
        <v>0</v>
      </c>
      <c r="Y124" s="243"/>
      <c r="Z124" s="242">
        <f>Z40</f>
        <v>0</v>
      </c>
      <c r="AA124" s="242">
        <f>AA41</f>
        <v>0</v>
      </c>
      <c r="AB124" s="244"/>
      <c r="AC124" s="245">
        <f aca="true" t="shared" si="15" ref="AC124:AC131">SUM(E124,H124,K124,N124,Q124,T124,W124,Z124)</f>
        <v>27</v>
      </c>
      <c r="AD124" s="245">
        <f aca="true" t="shared" si="16" ref="AD124:AD131">AE124*30</f>
        <v>900</v>
      </c>
      <c r="AE124" s="245">
        <f aca="true" t="shared" si="17" ref="AE124:AE131">SUM(F124,I124,L124,O124,R124,U124,X124,AA124)</f>
        <v>30</v>
      </c>
      <c r="AF124" s="247"/>
      <c r="AG124" s="244"/>
      <c r="AH124" s="248"/>
    </row>
    <row r="125" spans="1:34" ht="15.75" customHeight="1">
      <c r="A125" s="894"/>
      <c r="B125" s="238">
        <f>(AE125/AE106)*100</f>
        <v>8.333333333333332</v>
      </c>
      <c r="C125" s="239" t="s">
        <v>69</v>
      </c>
      <c r="D125" s="240"/>
      <c r="E125" s="249">
        <f>E51</f>
        <v>4</v>
      </c>
      <c r="F125" s="243">
        <f>F52</f>
        <v>4</v>
      </c>
      <c r="G125" s="243"/>
      <c r="H125" s="243">
        <f>H51</f>
        <v>4</v>
      </c>
      <c r="I125" s="243">
        <f>I52</f>
        <v>7</v>
      </c>
      <c r="J125" s="243"/>
      <c r="K125" s="243">
        <f>K51</f>
        <v>6</v>
      </c>
      <c r="L125" s="243">
        <f>L52</f>
        <v>9</v>
      </c>
      <c r="M125" s="243"/>
      <c r="N125" s="243">
        <f>N51</f>
        <v>0</v>
      </c>
      <c r="O125" s="243">
        <f>O52</f>
        <v>0</v>
      </c>
      <c r="P125" s="243"/>
      <c r="Q125" s="243">
        <f>Q51</f>
        <v>0</v>
      </c>
      <c r="R125" s="243">
        <f>R52</f>
        <v>0</v>
      </c>
      <c r="S125" s="243"/>
      <c r="T125" s="243">
        <f>T51</f>
        <v>0</v>
      </c>
      <c r="U125" s="243">
        <f>U52</f>
        <v>0</v>
      </c>
      <c r="V125" s="243"/>
      <c r="W125" s="243">
        <f>W51</f>
        <v>0</v>
      </c>
      <c r="X125" s="243">
        <f>X52</f>
        <v>0</v>
      </c>
      <c r="Y125" s="243"/>
      <c r="Z125" s="243">
        <f>Z51</f>
        <v>0</v>
      </c>
      <c r="AA125" s="243">
        <f>AA52</f>
        <v>0</v>
      </c>
      <c r="AB125" s="244"/>
      <c r="AC125" s="245">
        <f t="shared" si="15"/>
        <v>14</v>
      </c>
      <c r="AD125" s="245">
        <f t="shared" si="16"/>
        <v>600</v>
      </c>
      <c r="AE125" s="245">
        <f t="shared" si="17"/>
        <v>20</v>
      </c>
      <c r="AF125" s="247"/>
      <c r="AG125" s="244"/>
      <c r="AH125" s="248"/>
    </row>
    <row r="126" spans="1:34" ht="15.75" customHeight="1">
      <c r="A126" s="894"/>
      <c r="B126" s="238">
        <f>(AE126/AE106)*100</f>
        <v>25.416666666666664</v>
      </c>
      <c r="C126" s="239" t="s">
        <v>202</v>
      </c>
      <c r="D126" s="240"/>
      <c r="E126" s="249">
        <f>E75</f>
        <v>0</v>
      </c>
      <c r="F126" s="243">
        <f>F76</f>
        <v>0</v>
      </c>
      <c r="G126" s="243"/>
      <c r="H126" s="243">
        <f>H75</f>
        <v>0</v>
      </c>
      <c r="I126" s="243">
        <f>I76</f>
        <v>0</v>
      </c>
      <c r="J126" s="243"/>
      <c r="K126" s="243">
        <f>K75</f>
        <v>2</v>
      </c>
      <c r="L126" s="243">
        <f>L76</f>
        <v>3</v>
      </c>
      <c r="M126" s="243"/>
      <c r="N126" s="243">
        <f>N75</f>
        <v>20</v>
      </c>
      <c r="O126" s="243">
        <f>O76</f>
        <v>28</v>
      </c>
      <c r="P126" s="243"/>
      <c r="Q126" s="243">
        <f>Q75</f>
        <v>16</v>
      </c>
      <c r="R126" s="243">
        <f>R76</f>
        <v>23</v>
      </c>
      <c r="S126" s="243"/>
      <c r="T126" s="243">
        <f>T75</f>
        <v>2</v>
      </c>
      <c r="U126" s="243">
        <f>U76</f>
        <v>3</v>
      </c>
      <c r="V126" s="243"/>
      <c r="W126" s="243">
        <f>W75</f>
        <v>3</v>
      </c>
      <c r="X126" s="243">
        <f>X76</f>
        <v>4</v>
      </c>
      <c r="Y126" s="243"/>
      <c r="Z126" s="243">
        <f>Z75</f>
        <v>0</v>
      </c>
      <c r="AA126" s="243">
        <f>AA76</f>
        <v>0</v>
      </c>
      <c r="AB126" s="244"/>
      <c r="AC126" s="245">
        <f t="shared" si="15"/>
        <v>43</v>
      </c>
      <c r="AD126" s="245">
        <f t="shared" si="16"/>
        <v>1830</v>
      </c>
      <c r="AE126" s="245">
        <f t="shared" si="17"/>
        <v>61</v>
      </c>
      <c r="AF126" s="247"/>
      <c r="AG126" s="244"/>
      <c r="AH126" s="248"/>
    </row>
    <row r="127" spans="1:34" ht="15.75" customHeight="1">
      <c r="A127" s="894"/>
      <c r="B127" s="238">
        <f>(AE127/AE106)*100</f>
        <v>12.916666666666668</v>
      </c>
      <c r="C127" s="239" t="s">
        <v>216</v>
      </c>
      <c r="D127" s="240"/>
      <c r="E127" s="250">
        <f>E87</f>
        <v>0</v>
      </c>
      <c r="F127" s="243">
        <f>F88</f>
        <v>0</v>
      </c>
      <c r="G127" s="243"/>
      <c r="H127" s="242">
        <f>H87</f>
        <v>0</v>
      </c>
      <c r="I127" s="243">
        <f>I88</f>
        <v>0</v>
      </c>
      <c r="J127" s="243"/>
      <c r="K127" s="242">
        <f>K87</f>
        <v>0</v>
      </c>
      <c r="L127" s="243">
        <f>L88</f>
        <v>0</v>
      </c>
      <c r="M127" s="243"/>
      <c r="N127" s="242">
        <f>N87</f>
        <v>0</v>
      </c>
      <c r="O127" s="243">
        <f>O88</f>
        <v>0</v>
      </c>
      <c r="P127" s="243"/>
      <c r="Q127" s="242">
        <f>Q87</f>
        <v>8</v>
      </c>
      <c r="R127" s="243">
        <f>R88</f>
        <v>8</v>
      </c>
      <c r="S127" s="243"/>
      <c r="T127" s="242">
        <f>T87</f>
        <v>19</v>
      </c>
      <c r="U127" s="243">
        <f>U88</f>
        <v>23</v>
      </c>
      <c r="V127" s="243"/>
      <c r="W127" s="242">
        <f>W87</f>
        <v>0</v>
      </c>
      <c r="X127" s="243">
        <f>X88</f>
        <v>0</v>
      </c>
      <c r="Y127" s="243"/>
      <c r="Z127" s="242">
        <f>Z87</f>
        <v>0</v>
      </c>
      <c r="AA127" s="243">
        <f>AA88</f>
        <v>0</v>
      </c>
      <c r="AB127" s="244"/>
      <c r="AC127" s="245">
        <f t="shared" si="15"/>
        <v>27</v>
      </c>
      <c r="AD127" s="245">
        <f t="shared" si="16"/>
        <v>930</v>
      </c>
      <c r="AE127" s="245">
        <f t="shared" si="17"/>
        <v>31</v>
      </c>
      <c r="AF127" s="247"/>
      <c r="AG127" s="244"/>
      <c r="AH127" s="248"/>
    </row>
    <row r="128" spans="1:34" ht="15.75" customHeight="1">
      <c r="A128" s="894"/>
      <c r="B128" s="238">
        <f>(AE128/AE106)*100</f>
        <v>20.416666666666668</v>
      </c>
      <c r="C128" s="239" t="s">
        <v>32</v>
      </c>
      <c r="D128" s="240"/>
      <c r="E128" s="249">
        <f>E102</f>
        <v>0</v>
      </c>
      <c r="F128" s="243">
        <f>F103</f>
        <v>0</v>
      </c>
      <c r="G128" s="243"/>
      <c r="H128" s="243">
        <f>H102</f>
        <v>0</v>
      </c>
      <c r="I128" s="243">
        <f>I103</f>
        <v>0</v>
      </c>
      <c r="J128" s="243"/>
      <c r="K128" s="243">
        <f>K102</f>
        <v>0</v>
      </c>
      <c r="L128" s="243">
        <f>L103</f>
        <v>0</v>
      </c>
      <c r="M128" s="243"/>
      <c r="N128" s="243">
        <f>N102</f>
        <v>0</v>
      </c>
      <c r="O128" s="243">
        <f>O103</f>
        <v>0</v>
      </c>
      <c r="P128" s="243"/>
      <c r="Q128" s="243">
        <f>Q102</f>
        <v>0</v>
      </c>
      <c r="R128" s="243">
        <f>R103</f>
        <v>0</v>
      </c>
      <c r="S128" s="243"/>
      <c r="T128" s="243">
        <f>T102</f>
        <v>2</v>
      </c>
      <c r="U128" s="243">
        <f>U103</f>
        <v>3</v>
      </c>
      <c r="V128" s="243"/>
      <c r="W128" s="243">
        <f>W102</f>
        <v>21</v>
      </c>
      <c r="X128" s="243">
        <f>X103</f>
        <v>26</v>
      </c>
      <c r="Y128" s="243"/>
      <c r="Z128" s="243">
        <f>Z102</f>
        <v>12</v>
      </c>
      <c r="AA128" s="243">
        <f>AA103</f>
        <v>20</v>
      </c>
      <c r="AB128" s="244"/>
      <c r="AC128" s="245">
        <f t="shared" si="15"/>
        <v>35</v>
      </c>
      <c r="AD128" s="245">
        <f t="shared" si="16"/>
        <v>1470</v>
      </c>
      <c r="AE128" s="245">
        <f t="shared" si="17"/>
        <v>49</v>
      </c>
      <c r="AF128" s="247"/>
      <c r="AG128" s="244"/>
      <c r="AH128" s="248"/>
    </row>
    <row r="129" spans="1:248" ht="15.75" customHeight="1">
      <c r="A129" s="894"/>
      <c r="B129" s="238">
        <f>(AE129/AE106)*100</f>
        <v>4.166666666666666</v>
      </c>
      <c r="C129" s="239" t="s">
        <v>529</v>
      </c>
      <c r="D129" s="240"/>
      <c r="E129" s="249">
        <f>E104</f>
        <v>0</v>
      </c>
      <c r="F129" s="243">
        <f>F104</f>
        <v>0</v>
      </c>
      <c r="G129" s="243"/>
      <c r="H129" s="243">
        <f>H104</f>
        <v>0</v>
      </c>
      <c r="I129" s="243">
        <f>I104</f>
        <v>0</v>
      </c>
      <c r="J129" s="243"/>
      <c r="K129" s="243">
        <f>K104</f>
        <v>0</v>
      </c>
      <c r="L129" s="243">
        <f>L104</f>
        <v>0</v>
      </c>
      <c r="M129" s="243"/>
      <c r="N129" s="243">
        <f>N104</f>
        <v>0</v>
      </c>
      <c r="O129" s="243">
        <f>O104</f>
        <v>0</v>
      </c>
      <c r="P129" s="243"/>
      <c r="Q129" s="243">
        <f>Q104</f>
        <v>0</v>
      </c>
      <c r="R129" s="243">
        <f>R104</f>
        <v>0</v>
      </c>
      <c r="S129" s="243"/>
      <c r="T129" s="243">
        <f>T104</f>
        <v>0</v>
      </c>
      <c r="U129" s="243">
        <f>U104</f>
        <v>0</v>
      </c>
      <c r="V129" s="243"/>
      <c r="W129" s="243">
        <f>W104</f>
        <v>0</v>
      </c>
      <c r="X129" s="243">
        <f>X104</f>
        <v>0</v>
      </c>
      <c r="Y129" s="243"/>
      <c r="Z129" s="243">
        <f>Z104</f>
        <v>3</v>
      </c>
      <c r="AA129" s="243">
        <f>AA104</f>
        <v>10</v>
      </c>
      <c r="AB129" s="244"/>
      <c r="AC129" s="245">
        <f t="shared" si="15"/>
        <v>3</v>
      </c>
      <c r="AD129" s="245">
        <f t="shared" si="16"/>
        <v>300</v>
      </c>
      <c r="AE129" s="245">
        <f t="shared" si="17"/>
        <v>10</v>
      </c>
      <c r="AF129" s="247"/>
      <c r="AG129" s="244"/>
      <c r="AH129" s="248"/>
      <c r="AI129" s="251"/>
      <c r="AJ129" s="251"/>
      <c r="AK129" s="251"/>
      <c r="AL129" s="251"/>
      <c r="AM129" s="251"/>
      <c r="AN129" s="251"/>
      <c r="AO129" s="251"/>
      <c r="AP129" s="251"/>
      <c r="AQ129" s="251"/>
      <c r="AR129" s="251"/>
      <c r="AS129" s="251"/>
      <c r="AT129" s="251"/>
      <c r="AU129" s="251"/>
      <c r="AV129" s="251"/>
      <c r="AW129" s="251"/>
      <c r="AX129" s="251"/>
      <c r="AY129" s="251"/>
      <c r="AZ129" s="251"/>
      <c r="BA129" s="251"/>
      <c r="BB129" s="251"/>
      <c r="BC129" s="251"/>
      <c r="BD129" s="251"/>
      <c r="BE129" s="251"/>
      <c r="BF129" s="251"/>
      <c r="BG129" s="251"/>
      <c r="BH129" s="251"/>
      <c r="BI129" s="251"/>
      <c r="BJ129" s="251"/>
      <c r="BK129" s="251"/>
      <c r="BL129" s="251"/>
      <c r="BM129" s="251"/>
      <c r="BN129" s="251"/>
      <c r="BO129" s="251"/>
      <c r="BP129" s="251"/>
      <c r="BQ129" s="251"/>
      <c r="BR129" s="251"/>
      <c r="BS129" s="251"/>
      <c r="BT129" s="251"/>
      <c r="BU129" s="251"/>
      <c r="BV129" s="251"/>
      <c r="BW129" s="251"/>
      <c r="BX129" s="251"/>
      <c r="BY129" s="251"/>
      <c r="BZ129" s="251"/>
      <c r="CA129" s="251"/>
      <c r="CB129" s="251"/>
      <c r="CC129" s="251"/>
      <c r="CD129" s="251"/>
      <c r="CE129" s="251"/>
      <c r="CF129" s="251"/>
      <c r="CG129" s="251"/>
      <c r="CH129" s="251"/>
      <c r="CI129" s="251"/>
      <c r="CJ129" s="251"/>
      <c r="CK129" s="251"/>
      <c r="CL129" s="251"/>
      <c r="CM129" s="251"/>
      <c r="CN129" s="251"/>
      <c r="CO129" s="251"/>
      <c r="CP129" s="251"/>
      <c r="CQ129" s="251"/>
      <c r="CR129" s="251"/>
      <c r="CS129" s="251"/>
      <c r="CT129" s="251"/>
      <c r="CU129" s="251"/>
      <c r="CV129" s="251"/>
      <c r="CW129" s="251"/>
      <c r="CX129" s="251"/>
      <c r="CY129" s="251"/>
      <c r="CZ129" s="251"/>
      <c r="DA129" s="251"/>
      <c r="DB129" s="251"/>
      <c r="DC129" s="251"/>
      <c r="DD129" s="251"/>
      <c r="DE129" s="251"/>
      <c r="DF129" s="251"/>
      <c r="DG129" s="251"/>
      <c r="DH129" s="251"/>
      <c r="DI129" s="251"/>
      <c r="DJ129" s="251"/>
      <c r="DK129" s="251"/>
      <c r="DL129" s="251"/>
      <c r="DM129" s="251"/>
      <c r="DN129" s="251"/>
      <c r="DO129" s="251"/>
      <c r="DP129" s="251"/>
      <c r="DQ129" s="251"/>
      <c r="DR129" s="251"/>
      <c r="DS129" s="251"/>
      <c r="DT129" s="251"/>
      <c r="DU129" s="251"/>
      <c r="DV129" s="251"/>
      <c r="DW129" s="251"/>
      <c r="DX129" s="251"/>
      <c r="DY129" s="251"/>
      <c r="DZ129" s="251"/>
      <c r="EA129" s="251"/>
      <c r="EB129" s="251"/>
      <c r="EC129" s="251"/>
      <c r="ED129" s="251"/>
      <c r="EE129" s="251"/>
      <c r="EF129" s="251"/>
      <c r="EG129" s="251"/>
      <c r="EH129" s="251"/>
      <c r="EI129" s="251"/>
      <c r="EJ129" s="251"/>
      <c r="EK129" s="251"/>
      <c r="EL129" s="251"/>
      <c r="EM129" s="251"/>
      <c r="EN129" s="251"/>
      <c r="EO129" s="251"/>
      <c r="EP129" s="251"/>
      <c r="EQ129" s="251"/>
      <c r="ER129" s="251"/>
      <c r="ES129" s="251"/>
      <c r="ET129" s="251"/>
      <c r="EU129" s="251"/>
      <c r="EV129" s="251"/>
      <c r="EW129" s="251"/>
      <c r="EX129" s="251"/>
      <c r="EY129" s="251"/>
      <c r="EZ129" s="251"/>
      <c r="FA129" s="251"/>
      <c r="FB129" s="251"/>
      <c r="FC129" s="251"/>
      <c r="FD129" s="251"/>
      <c r="FE129" s="251"/>
      <c r="FF129" s="251"/>
      <c r="FG129" s="251"/>
      <c r="FH129" s="251"/>
      <c r="FI129" s="251"/>
      <c r="FJ129" s="251"/>
      <c r="FK129" s="251"/>
      <c r="FL129" s="251"/>
      <c r="FM129" s="251"/>
      <c r="FN129" s="251"/>
      <c r="FO129" s="251"/>
      <c r="FP129" s="251"/>
      <c r="FQ129" s="251"/>
      <c r="FR129" s="251"/>
      <c r="FS129" s="251"/>
      <c r="FT129" s="251"/>
      <c r="FU129" s="251"/>
      <c r="FV129" s="251"/>
      <c r="FW129" s="251"/>
      <c r="FX129" s="251"/>
      <c r="FY129" s="251"/>
      <c r="FZ129" s="251"/>
      <c r="GA129" s="251"/>
      <c r="GB129" s="251"/>
      <c r="GC129" s="251"/>
      <c r="GD129" s="251"/>
      <c r="GE129" s="251"/>
      <c r="GF129" s="251"/>
      <c r="GG129" s="251"/>
      <c r="GH129" s="251"/>
      <c r="GI129" s="251"/>
      <c r="GJ129" s="251"/>
      <c r="GK129" s="251"/>
      <c r="GL129" s="251"/>
      <c r="GM129" s="251"/>
      <c r="GN129" s="251"/>
      <c r="GO129" s="251"/>
      <c r="GP129" s="251"/>
      <c r="GQ129" s="251"/>
      <c r="GR129" s="251"/>
      <c r="GS129" s="251"/>
      <c r="GT129" s="251"/>
      <c r="GU129" s="251"/>
      <c r="GV129" s="251"/>
      <c r="GW129" s="251"/>
      <c r="GX129" s="251"/>
      <c r="GY129" s="251"/>
      <c r="GZ129" s="251"/>
      <c r="HA129" s="251"/>
      <c r="HB129" s="251"/>
      <c r="HC129" s="251"/>
      <c r="HD129" s="251"/>
      <c r="HE129" s="251"/>
      <c r="HF129" s="251"/>
      <c r="HG129" s="251"/>
      <c r="HH129" s="251"/>
      <c r="HI129" s="251"/>
      <c r="HJ129" s="251"/>
      <c r="HK129" s="251"/>
      <c r="HL129" s="251"/>
      <c r="HM129" s="251"/>
      <c r="HN129" s="251"/>
      <c r="HO129" s="251"/>
      <c r="HP129" s="251"/>
      <c r="HQ129" s="251"/>
      <c r="HR129" s="251"/>
      <c r="HS129" s="251"/>
      <c r="HT129" s="251"/>
      <c r="HU129" s="251"/>
      <c r="HV129" s="251"/>
      <c r="HW129" s="251"/>
      <c r="HX129" s="251"/>
      <c r="HY129" s="251"/>
      <c r="HZ129" s="251"/>
      <c r="IA129" s="251"/>
      <c r="IB129" s="251"/>
      <c r="IC129" s="251"/>
      <c r="ID129" s="251"/>
      <c r="IE129" s="251"/>
      <c r="IF129" s="251"/>
      <c r="IG129" s="251"/>
      <c r="IH129" s="251"/>
      <c r="II129" s="251"/>
      <c r="IJ129" s="251"/>
      <c r="IK129" s="251"/>
      <c r="IL129" s="251"/>
      <c r="IM129" s="251"/>
      <c r="IN129" s="251"/>
    </row>
    <row r="130" spans="1:248" s="251" customFormat="1" ht="15.75" customHeight="1">
      <c r="A130" s="894"/>
      <c r="B130" s="238">
        <f>(AE130/AE106)*100</f>
        <v>0</v>
      </c>
      <c r="C130" s="239" t="s">
        <v>29</v>
      </c>
      <c r="D130" s="240"/>
      <c r="E130" s="252">
        <f>E121</f>
        <v>0</v>
      </c>
      <c r="F130" s="253">
        <f>F121</f>
        <v>0</v>
      </c>
      <c r="G130" s="253"/>
      <c r="H130" s="253">
        <f>H121</f>
        <v>7</v>
      </c>
      <c r="I130" s="253">
        <f>I121</f>
        <v>0</v>
      </c>
      <c r="J130" s="253"/>
      <c r="K130" s="253">
        <f>K121</f>
        <v>6</v>
      </c>
      <c r="L130" s="253">
        <f>L121</f>
        <v>0</v>
      </c>
      <c r="M130" s="253"/>
      <c r="N130" s="253">
        <f>N121</f>
        <v>6</v>
      </c>
      <c r="O130" s="253">
        <f>O121</f>
        <v>0</v>
      </c>
      <c r="P130" s="253"/>
      <c r="Q130" s="253">
        <f>Q121</f>
        <v>6</v>
      </c>
      <c r="R130" s="253">
        <f>R121</f>
        <v>0</v>
      </c>
      <c r="S130" s="253"/>
      <c r="T130" s="253">
        <f>T121</f>
        <v>6</v>
      </c>
      <c r="U130" s="253">
        <f>U121</f>
        <v>0</v>
      </c>
      <c r="V130" s="253"/>
      <c r="W130" s="253">
        <f>W121</f>
        <v>6</v>
      </c>
      <c r="X130" s="253">
        <f>X121</f>
        <v>0</v>
      </c>
      <c r="Y130" s="253"/>
      <c r="Z130" s="253">
        <f>Z121</f>
        <v>6</v>
      </c>
      <c r="AA130" s="253">
        <f>AA121</f>
        <v>0</v>
      </c>
      <c r="AB130" s="254"/>
      <c r="AC130" s="245">
        <f t="shared" si="15"/>
        <v>43</v>
      </c>
      <c r="AD130" s="245">
        <f t="shared" si="16"/>
        <v>0</v>
      </c>
      <c r="AE130" s="245">
        <f t="shared" si="17"/>
        <v>0</v>
      </c>
      <c r="AF130" s="256"/>
      <c r="AG130" s="257"/>
      <c r="AH130" s="258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  <c r="GP130" s="54"/>
      <c r="GQ130" s="54"/>
      <c r="GR130" s="54"/>
      <c r="GS130" s="54"/>
      <c r="GT130" s="54"/>
      <c r="GU130" s="54"/>
      <c r="GV130" s="54"/>
      <c r="GW130" s="54"/>
      <c r="GX130" s="54"/>
      <c r="GY130" s="54"/>
      <c r="GZ130" s="54"/>
      <c r="HA130" s="54"/>
      <c r="HB130" s="54"/>
      <c r="HC130" s="54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  <c r="HP130" s="54"/>
      <c r="HQ130" s="54"/>
      <c r="HR130" s="54"/>
      <c r="HS130" s="54"/>
      <c r="HT130" s="54"/>
      <c r="HU130" s="54"/>
      <c r="HV130" s="54"/>
      <c r="HW130" s="54"/>
      <c r="HX130" s="54"/>
      <c r="HY130" s="54"/>
      <c r="HZ130" s="54"/>
      <c r="IA130" s="54"/>
      <c r="IB130" s="54"/>
      <c r="IC130" s="54"/>
      <c r="ID130" s="54"/>
      <c r="IE130" s="54"/>
      <c r="IF130" s="54"/>
      <c r="IG130" s="54"/>
      <c r="IH130" s="54"/>
      <c r="II130" s="54"/>
      <c r="IJ130" s="54"/>
      <c r="IK130" s="54"/>
      <c r="IL130" s="54"/>
      <c r="IM130" s="54"/>
      <c r="IN130" s="54"/>
    </row>
    <row r="131" spans="1:34" ht="15.75" customHeight="1" thickBot="1">
      <c r="A131" s="895"/>
      <c r="B131" s="259">
        <f>SUM(B123:B130)</f>
        <v>100</v>
      </c>
      <c r="C131" s="260" t="s">
        <v>405</v>
      </c>
      <c r="D131" s="261"/>
      <c r="E131" s="262">
        <f>SUM(E123:E130)</f>
        <v>35</v>
      </c>
      <c r="F131" s="263">
        <f>SUM(F123:F130)</f>
        <v>30</v>
      </c>
      <c r="G131" s="619"/>
      <c r="H131" s="263">
        <f>SUM(H123:H130)</f>
        <v>28</v>
      </c>
      <c r="I131" s="263">
        <f>SUM(I123:I130)</f>
        <v>28</v>
      </c>
      <c r="J131" s="619"/>
      <c r="K131" s="263">
        <f>SUM(K123:K130)</f>
        <v>27</v>
      </c>
      <c r="L131" s="263">
        <f>SUM(L123:L130)</f>
        <v>32</v>
      </c>
      <c r="M131" s="619"/>
      <c r="N131" s="263">
        <f>SUM(N123:N130)</f>
        <v>28</v>
      </c>
      <c r="O131" s="263">
        <f>SUM(O123:O130)</f>
        <v>30</v>
      </c>
      <c r="P131" s="619"/>
      <c r="Q131" s="263">
        <f>SUM(Q123:Q130)</f>
        <v>30</v>
      </c>
      <c r="R131" s="263">
        <f>SUM(R123:R130)</f>
        <v>31</v>
      </c>
      <c r="S131" s="619"/>
      <c r="T131" s="263">
        <f>SUM(T123:T130)</f>
        <v>29</v>
      </c>
      <c r="U131" s="263">
        <f>SUM(U123:U130)</f>
        <v>29</v>
      </c>
      <c r="V131" s="619"/>
      <c r="W131" s="263">
        <f>SUM(W123:W130)</f>
        <v>30</v>
      </c>
      <c r="X131" s="263">
        <f>SUM(X123:X130)</f>
        <v>30</v>
      </c>
      <c r="Y131" s="619"/>
      <c r="Z131" s="263">
        <f>SUM(Z123:Z130)</f>
        <v>21</v>
      </c>
      <c r="AA131" s="263">
        <f>SUM(AA123:AA130)</f>
        <v>30</v>
      </c>
      <c r="AB131" s="264"/>
      <c r="AC131" s="245">
        <f t="shared" si="15"/>
        <v>228</v>
      </c>
      <c r="AD131" s="265">
        <f t="shared" si="16"/>
        <v>7200</v>
      </c>
      <c r="AE131" s="265">
        <f t="shared" si="17"/>
        <v>240</v>
      </c>
      <c r="AF131" s="266"/>
      <c r="AG131" s="264"/>
      <c r="AH131" s="267"/>
    </row>
    <row r="132" spans="1:34" ht="15.75" customHeight="1" thickBot="1" thickTop="1">
      <c r="A132" s="268"/>
      <c r="B132" s="862" t="s">
        <v>207</v>
      </c>
      <c r="C132" s="912"/>
      <c r="D132" s="912"/>
      <c r="E132" s="912"/>
      <c r="F132" s="912"/>
      <c r="G132" s="912"/>
      <c r="H132" s="912"/>
      <c r="I132" s="912"/>
      <c r="J132" s="912"/>
      <c r="K132" s="912"/>
      <c r="L132" s="912"/>
      <c r="M132" s="912"/>
      <c r="N132" s="912"/>
      <c r="O132" s="912"/>
      <c r="P132" s="912"/>
      <c r="Q132" s="912"/>
      <c r="R132" s="912"/>
      <c r="S132" s="912"/>
      <c r="T132" s="912"/>
      <c r="U132" s="912"/>
      <c r="V132" s="912"/>
      <c r="W132" s="912"/>
      <c r="X132" s="912"/>
      <c r="Y132" s="912"/>
      <c r="Z132" s="912"/>
      <c r="AA132" s="912"/>
      <c r="AB132" s="912"/>
      <c r="AC132" s="912"/>
      <c r="AD132" s="269"/>
      <c r="AE132" s="269"/>
      <c r="AF132" s="269"/>
      <c r="AG132" s="269"/>
      <c r="AH132" s="269"/>
    </row>
    <row r="133" spans="1:34" s="548" customFormat="1" ht="15.75" customHeight="1" thickBot="1">
      <c r="A133" s="268"/>
      <c r="B133" s="95"/>
      <c r="C133" s="99" t="s">
        <v>46</v>
      </c>
      <c r="D133" s="100"/>
      <c r="E133" s="856" t="s">
        <v>12</v>
      </c>
      <c r="F133" s="857"/>
      <c r="G133" s="858"/>
      <c r="H133" s="856" t="s">
        <v>13</v>
      </c>
      <c r="I133" s="857"/>
      <c r="J133" s="858"/>
      <c r="K133" s="856" t="s">
        <v>14</v>
      </c>
      <c r="L133" s="857"/>
      <c r="M133" s="858"/>
      <c r="N133" s="856" t="s">
        <v>15</v>
      </c>
      <c r="O133" s="857"/>
      <c r="P133" s="858"/>
      <c r="Q133" s="856" t="s">
        <v>16</v>
      </c>
      <c r="R133" s="857"/>
      <c r="S133" s="858"/>
      <c r="T133" s="856" t="s">
        <v>17</v>
      </c>
      <c r="U133" s="857"/>
      <c r="V133" s="858"/>
      <c r="W133" s="856" t="s">
        <v>18</v>
      </c>
      <c r="X133" s="857"/>
      <c r="Y133" s="858"/>
      <c r="Z133" s="856" t="s">
        <v>53</v>
      </c>
      <c r="AA133" s="857"/>
      <c r="AB133" s="858"/>
      <c r="AC133" s="96" t="s">
        <v>33</v>
      </c>
      <c r="AD133" s="270"/>
      <c r="AE133" s="270"/>
      <c r="AF133" s="270"/>
      <c r="AG133" s="270"/>
      <c r="AH133" s="270"/>
    </row>
    <row r="134" spans="1:34" s="548" customFormat="1" ht="15.75" customHeight="1">
      <c r="A134" s="268"/>
      <c r="B134" s="80"/>
      <c r="C134" s="78" t="s">
        <v>34</v>
      </c>
      <c r="D134" s="271"/>
      <c r="E134" s="199"/>
      <c r="F134" s="197"/>
      <c r="G134" s="272">
        <f>COUNTIF(G8:G101,"F")+COUNTIF(G8:G101,"F(Z)")</f>
        <v>1</v>
      </c>
      <c r="H134" s="199"/>
      <c r="I134" s="197"/>
      <c r="J134" s="272">
        <f>COUNTIF(J8:J101,"F")+COUNTIF(J8:J101,"F(Z)")</f>
        <v>3</v>
      </c>
      <c r="K134" s="199"/>
      <c r="L134" s="197"/>
      <c r="M134" s="272">
        <f>COUNTIF(M8:M101,"F")+COUNTIF(M8:M101,"F(Z)")</f>
        <v>4</v>
      </c>
      <c r="N134" s="199"/>
      <c r="O134" s="197"/>
      <c r="P134" s="272">
        <f>COUNTIF(P8:P101,"F")+COUNTIF(P8:P101,"F(Z)")</f>
        <v>4</v>
      </c>
      <c r="Q134" s="199"/>
      <c r="R134" s="197"/>
      <c r="S134" s="272">
        <f>COUNTIF(S8:S101,"F")+COUNTIF(S8:S101,"F(Z)")</f>
        <v>6</v>
      </c>
      <c r="T134" s="199"/>
      <c r="U134" s="197"/>
      <c r="V134" s="272">
        <f>COUNTIF(V8:V101,"F")+COUNTIF(V8:V101,"F(Z)")</f>
        <v>7</v>
      </c>
      <c r="W134" s="199"/>
      <c r="X134" s="197"/>
      <c r="Y134" s="272">
        <f>COUNTIF(Y8:Y101,"F")+COUNTIF(Y8:Y101,"F(Z)")</f>
        <v>3</v>
      </c>
      <c r="Z134" s="199"/>
      <c r="AA134" s="197"/>
      <c r="AB134" s="272">
        <f>COUNTIF(AB8:AB101,"F")+COUNTIF(AB8:AB101,"F(Z)")</f>
        <v>4</v>
      </c>
      <c r="AC134" s="116">
        <f aca="true" t="shared" si="18" ref="AC134:AC139">SUM(AB134,Y134,V134,S134,P134,M134,J134,G134)</f>
        <v>32</v>
      </c>
      <c r="AD134" s="270"/>
      <c r="AE134" s="270"/>
      <c r="AF134" s="270"/>
      <c r="AG134" s="270"/>
      <c r="AH134" s="270"/>
    </row>
    <row r="135" spans="1:34" s="548" customFormat="1" ht="15.75" customHeight="1">
      <c r="A135" s="268"/>
      <c r="B135" s="80"/>
      <c r="C135" s="78" t="s">
        <v>35</v>
      </c>
      <c r="D135" s="271"/>
      <c r="E135" s="273"/>
      <c r="F135" s="274"/>
      <c r="G135" s="272">
        <f>COUNTIF(G8:G101,"G")+COUNTIF(G8:G101,"G(Z)")</f>
        <v>2</v>
      </c>
      <c r="H135" s="273"/>
      <c r="I135" s="274"/>
      <c r="J135" s="272">
        <f>COUNTIF(J8:J101,"G")+COUNTIF(J8:J101,"G(Z)")</f>
        <v>2</v>
      </c>
      <c r="K135" s="273"/>
      <c r="L135" s="274"/>
      <c r="M135" s="272">
        <f>COUNTIF(M8:M101,"G")+COUNTIF(M8:M101,"G(Z)")</f>
        <v>0</v>
      </c>
      <c r="N135" s="273"/>
      <c r="O135" s="274"/>
      <c r="P135" s="272">
        <f>COUNTIF(P8:P101,"G")+COUNTIF(P8:P101,"G(Z)")</f>
        <v>2</v>
      </c>
      <c r="Q135" s="273"/>
      <c r="R135" s="274"/>
      <c r="S135" s="272">
        <f>COUNTIF(S8:S101,"G")+COUNTIF(S8:S101,"G(Z)")</f>
        <v>0</v>
      </c>
      <c r="T135" s="273"/>
      <c r="U135" s="274"/>
      <c r="V135" s="272">
        <f>COUNTIF(V8:V101,"G")+COUNTIF(V8:V101,"G(Z)")</f>
        <v>0</v>
      </c>
      <c r="W135" s="273"/>
      <c r="X135" s="274"/>
      <c r="Y135" s="272">
        <f>COUNTIF(Y8:Y101,"G")+COUNTIF(Y8:Y101,"G(Z)")</f>
        <v>0</v>
      </c>
      <c r="Z135" s="273"/>
      <c r="AA135" s="274"/>
      <c r="AB135" s="272">
        <f>COUNTIF(AB8:AB101,"G")+COUNTIF(AB8:AB101,"G(Z)")</f>
        <v>1</v>
      </c>
      <c r="AC135" s="116">
        <f t="shared" si="18"/>
        <v>7</v>
      </c>
      <c r="AD135" s="270"/>
      <c r="AE135" s="270"/>
      <c r="AF135" s="270"/>
      <c r="AG135" s="270"/>
      <c r="AH135" s="270"/>
    </row>
    <row r="136" spans="1:34" s="548" customFormat="1" ht="15.75" customHeight="1">
      <c r="A136" s="268"/>
      <c r="B136" s="80"/>
      <c r="C136" s="78" t="s">
        <v>195</v>
      </c>
      <c r="D136" s="271"/>
      <c r="E136" s="273"/>
      <c r="F136" s="274"/>
      <c r="G136" s="272">
        <f>COUNTIF(G9:G102,"B")+COUNTIF(G9:G102,"B(Z)")</f>
        <v>5</v>
      </c>
      <c r="H136" s="273"/>
      <c r="I136" s="274"/>
      <c r="J136" s="272">
        <f>COUNTIF(J9:J102,"B")+COUNTIF(J9:J102,"B(Z)")</f>
        <v>2</v>
      </c>
      <c r="K136" s="273"/>
      <c r="L136" s="274"/>
      <c r="M136" s="272">
        <f>COUNTIF(M9:M102,"B")+COUNTIF(M9:M102,"B(Z)")</f>
        <v>3</v>
      </c>
      <c r="N136" s="273"/>
      <c r="O136" s="274"/>
      <c r="P136" s="272">
        <f>COUNTIF(P9:P102,"B")+COUNTIF(P9:P102,"B(Z)")</f>
        <v>0</v>
      </c>
      <c r="Q136" s="273"/>
      <c r="R136" s="274"/>
      <c r="S136" s="272">
        <f>COUNTIF(S9:S102,"B")+COUNTIF(S9:S102,"B(Z)")</f>
        <v>0</v>
      </c>
      <c r="T136" s="273"/>
      <c r="U136" s="274"/>
      <c r="V136" s="272">
        <f>COUNTIF(V9:V102,"B")+COUNTIF(V9:V102,"B(Z)")</f>
        <v>0</v>
      </c>
      <c r="W136" s="273"/>
      <c r="X136" s="274"/>
      <c r="Y136" s="272">
        <f>COUNTIF(Y9:Y102,"B")+COUNTIF(Y9:Y102,"B(Z)")</f>
        <v>0</v>
      </c>
      <c r="Z136" s="273"/>
      <c r="AA136" s="274"/>
      <c r="AB136" s="272">
        <f>COUNTIF(AB9:AB102,"B")+COUNTIF(AB9:AB102,"B(Z)")</f>
        <v>0</v>
      </c>
      <c r="AC136" s="116">
        <f t="shared" si="18"/>
        <v>10</v>
      </c>
      <c r="AD136" s="270"/>
      <c r="AE136" s="270"/>
      <c r="AF136" s="270"/>
      <c r="AG136" s="270"/>
      <c r="AH136" s="270"/>
    </row>
    <row r="137" spans="1:34" s="548" customFormat="1" ht="15.75" customHeight="1">
      <c r="A137" s="268"/>
      <c r="B137" s="167"/>
      <c r="C137" s="275" t="s">
        <v>36</v>
      </c>
      <c r="D137" s="271"/>
      <c r="E137" s="273"/>
      <c r="F137" s="274"/>
      <c r="G137" s="276">
        <f>COUNTIF(G8:G101,"K")+COUNTIF(G8:G101,"K(Z)")</f>
        <v>2</v>
      </c>
      <c r="H137" s="273"/>
      <c r="I137" s="274"/>
      <c r="J137" s="276">
        <f>COUNTIF(J8:J101,"K")+COUNTIF(J8:J101,"K(Z)")</f>
        <v>5</v>
      </c>
      <c r="K137" s="273"/>
      <c r="L137" s="274"/>
      <c r="M137" s="276">
        <f>COUNTIF(M8:M101,"K")+COUNTIF(M8:M101,"K(Z)")</f>
        <v>5</v>
      </c>
      <c r="N137" s="273"/>
      <c r="O137" s="274"/>
      <c r="P137" s="276">
        <f>COUNTIF(P8:P101,"K")+COUNTIF(P8:P101,"K(Z)")</f>
        <v>5</v>
      </c>
      <c r="Q137" s="273"/>
      <c r="R137" s="274"/>
      <c r="S137" s="276">
        <f>COUNTIF(S8:S101,"K")+COUNTIF(S8:S101,"K(Z)")</f>
        <v>4</v>
      </c>
      <c r="T137" s="273"/>
      <c r="U137" s="274"/>
      <c r="V137" s="276">
        <f>COUNTIF(V8:V101,"K")+COUNTIF(V8:V101,"K(Z)")</f>
        <v>1</v>
      </c>
      <c r="W137" s="273"/>
      <c r="X137" s="274"/>
      <c r="Y137" s="276">
        <f>COUNTIF(Y8:Y101,"K")+COUNTIF(Y8:Y101,"K(Z)")</f>
        <v>4</v>
      </c>
      <c r="Z137" s="273"/>
      <c r="AA137" s="274"/>
      <c r="AB137" s="276">
        <f>COUNTIF(AB8:AB101,"K")+COUNTIF(AB8:AB101,"K(Z)")</f>
        <v>0</v>
      </c>
      <c r="AC137" s="116">
        <f t="shared" si="18"/>
        <v>26</v>
      </c>
      <c r="AD137" s="270"/>
      <c r="AE137" s="270"/>
      <c r="AF137" s="270"/>
      <c r="AG137" s="270"/>
      <c r="AH137" s="270"/>
    </row>
    <row r="138" spans="1:34" s="548" customFormat="1" ht="15.75" customHeight="1">
      <c r="A138" s="268"/>
      <c r="B138" s="167"/>
      <c r="C138" s="275" t="s">
        <v>37</v>
      </c>
      <c r="D138" s="271"/>
      <c r="E138" s="273"/>
      <c r="F138" s="274"/>
      <c r="G138" s="272">
        <f>COUNTIF(G8:G101,"S")</f>
        <v>0</v>
      </c>
      <c r="H138" s="273"/>
      <c r="I138" s="274"/>
      <c r="J138" s="272">
        <f>COUNTIF(J8:J101,"S")</f>
        <v>0</v>
      </c>
      <c r="K138" s="273"/>
      <c r="L138" s="274"/>
      <c r="M138" s="272">
        <f>COUNTIF(M8:M101,"S")</f>
        <v>0</v>
      </c>
      <c r="N138" s="273"/>
      <c r="O138" s="274"/>
      <c r="P138" s="272">
        <f>COUNTIF(P8:P101,"S")</f>
        <v>0</v>
      </c>
      <c r="Q138" s="273"/>
      <c r="R138" s="274"/>
      <c r="S138" s="272">
        <f>COUNTIF(S8:S101,"S")</f>
        <v>0</v>
      </c>
      <c r="T138" s="273"/>
      <c r="U138" s="274"/>
      <c r="V138" s="272">
        <f>COUNTIF(V8:V101,"S")</f>
        <v>0</v>
      </c>
      <c r="W138" s="273"/>
      <c r="X138" s="274"/>
      <c r="Y138" s="272">
        <f>COUNTIF(Y8:Y101,"S")</f>
        <v>0</v>
      </c>
      <c r="Z138" s="273"/>
      <c r="AA138" s="274"/>
      <c r="AB138" s="272">
        <f>COUNTIF(AB8:AB101,"S")</f>
        <v>0</v>
      </c>
      <c r="AC138" s="116">
        <f t="shared" si="18"/>
        <v>0</v>
      </c>
      <c r="AD138" s="270"/>
      <c r="AE138" s="270"/>
      <c r="AF138" s="270"/>
      <c r="AG138" s="270"/>
      <c r="AH138" s="270"/>
    </row>
    <row r="139" spans="1:34" s="548" customFormat="1" ht="15.75" customHeight="1" thickBot="1">
      <c r="A139" s="268"/>
      <c r="B139" s="277"/>
      <c r="C139" s="278" t="s">
        <v>203</v>
      </c>
      <c r="D139" s="279"/>
      <c r="E139" s="280"/>
      <c r="F139" s="281"/>
      <c r="G139" s="282">
        <f>SUM(G134:G138)</f>
        <v>10</v>
      </c>
      <c r="H139" s="280"/>
      <c r="I139" s="281"/>
      <c r="J139" s="282">
        <f>SUM(J134:J138)</f>
        <v>12</v>
      </c>
      <c r="K139" s="280"/>
      <c r="L139" s="281"/>
      <c r="M139" s="282">
        <f>SUM(M134:M138)</f>
        <v>12</v>
      </c>
      <c r="N139" s="280"/>
      <c r="O139" s="281"/>
      <c r="P139" s="282">
        <f>SUM(P134:P138)</f>
        <v>11</v>
      </c>
      <c r="Q139" s="280"/>
      <c r="R139" s="281"/>
      <c r="S139" s="282">
        <f>SUM(S134:S138)</f>
        <v>10</v>
      </c>
      <c r="T139" s="280"/>
      <c r="U139" s="281"/>
      <c r="V139" s="282">
        <f>SUM(V134:V138)</f>
        <v>8</v>
      </c>
      <c r="W139" s="280"/>
      <c r="X139" s="281"/>
      <c r="Y139" s="282">
        <f>SUM(Y134:Y138)</f>
        <v>7</v>
      </c>
      <c r="Z139" s="280"/>
      <c r="AA139" s="281"/>
      <c r="AB139" s="282">
        <f>SUM(AB134:AB138)</f>
        <v>5</v>
      </c>
      <c r="AC139" s="313">
        <f t="shared" si="18"/>
        <v>75</v>
      </c>
      <c r="AD139" s="270"/>
      <c r="AE139" s="270"/>
      <c r="AF139" s="270"/>
      <c r="AG139" s="270"/>
      <c r="AH139" s="270"/>
    </row>
    <row r="140" spans="1:34" s="548" customFormat="1" ht="15.75" customHeight="1" thickBot="1">
      <c r="A140" s="268"/>
      <c r="B140" s="270"/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  <c r="AA140" s="270"/>
      <c r="AB140" s="270"/>
      <c r="AC140" s="270"/>
      <c r="AD140" s="270"/>
      <c r="AE140" s="270"/>
      <c r="AF140" s="270"/>
      <c r="AG140" s="270"/>
      <c r="AH140" s="270"/>
    </row>
    <row r="141" spans="1:34" s="557" customFormat="1" ht="15.75" customHeight="1" thickBot="1">
      <c r="A141" s="284"/>
      <c r="B141" s="312"/>
      <c r="C141" s="888" t="s">
        <v>38</v>
      </c>
      <c r="D141" s="889"/>
      <c r="E141" s="889"/>
      <c r="F141" s="889"/>
      <c r="G141" s="889"/>
      <c r="H141" s="890"/>
      <c r="I141" s="890"/>
      <c r="J141" s="890"/>
      <c r="K141" s="890"/>
      <c r="L141" s="890"/>
      <c r="M141" s="890"/>
      <c r="N141" s="890"/>
      <c r="O141" s="890"/>
      <c r="P141" s="890"/>
      <c r="Q141" s="890"/>
      <c r="R141" s="890"/>
      <c r="S141" s="890"/>
      <c r="T141" s="890"/>
      <c r="U141" s="890"/>
      <c r="V141" s="890"/>
      <c r="W141" s="890"/>
      <c r="X141" s="890"/>
      <c r="Y141" s="890"/>
      <c r="Z141" s="890"/>
      <c r="AA141" s="890"/>
      <c r="AB141" s="890"/>
      <c r="AC141" s="890"/>
      <c r="AD141" s="890"/>
      <c r="AE141" s="890"/>
      <c r="AF141" s="891"/>
      <c r="AG141" s="283"/>
      <c r="AH141" s="283"/>
    </row>
    <row r="142" spans="1:248" s="557" customFormat="1" ht="15.75" customHeight="1">
      <c r="A142" s="284"/>
      <c r="B142" s="285"/>
      <c r="C142" s="869" t="s">
        <v>377</v>
      </c>
      <c r="D142" s="870"/>
      <c r="E142" s="870"/>
      <c r="F142" s="870"/>
      <c r="G142" s="870"/>
      <c r="H142" s="890"/>
      <c r="I142" s="890"/>
      <c r="J142" s="890"/>
      <c r="K142" s="890"/>
      <c r="L142" s="890"/>
      <c r="M142" s="890"/>
      <c r="N142" s="890"/>
      <c r="O142" s="890"/>
      <c r="P142" s="890"/>
      <c r="Q142" s="890"/>
      <c r="R142" s="890"/>
      <c r="S142" s="890"/>
      <c r="T142" s="890"/>
      <c r="U142" s="890"/>
      <c r="V142" s="890"/>
      <c r="W142" s="890"/>
      <c r="X142" s="890"/>
      <c r="Y142" s="890"/>
      <c r="Z142" s="890"/>
      <c r="AA142" s="890"/>
      <c r="AB142" s="890"/>
      <c r="AC142" s="890"/>
      <c r="AD142" s="890"/>
      <c r="AE142" s="890"/>
      <c r="AF142" s="913"/>
      <c r="AG142" s="283"/>
      <c r="AH142" s="283"/>
      <c r="AI142" s="558"/>
      <c r="AJ142" s="558"/>
      <c r="AK142" s="558"/>
      <c r="AL142" s="558"/>
      <c r="AM142" s="558"/>
      <c r="AN142" s="558"/>
      <c r="AO142" s="558"/>
      <c r="AP142" s="558"/>
      <c r="AQ142" s="558"/>
      <c r="AR142" s="558"/>
      <c r="AS142" s="558"/>
      <c r="AT142" s="558"/>
      <c r="AU142" s="558"/>
      <c r="AV142" s="558"/>
      <c r="AW142" s="558"/>
      <c r="AX142" s="558"/>
      <c r="AY142" s="558"/>
      <c r="AZ142" s="558"/>
      <c r="BA142" s="558"/>
      <c r="BB142" s="558"/>
      <c r="BC142" s="558"/>
      <c r="BD142" s="558"/>
      <c r="BE142" s="558"/>
      <c r="BF142" s="558"/>
      <c r="BG142" s="558"/>
      <c r="BH142" s="558"/>
      <c r="BI142" s="558"/>
      <c r="BJ142" s="558"/>
      <c r="BK142" s="558"/>
      <c r="BL142" s="558"/>
      <c r="BM142" s="558"/>
      <c r="BN142" s="558"/>
      <c r="BO142" s="558"/>
      <c r="BP142" s="558"/>
      <c r="BQ142" s="558"/>
      <c r="BR142" s="558"/>
      <c r="BS142" s="558"/>
      <c r="BT142" s="558"/>
      <c r="BU142" s="558"/>
      <c r="BV142" s="558"/>
      <c r="BW142" s="558"/>
      <c r="BX142" s="558"/>
      <c r="BY142" s="558"/>
      <c r="BZ142" s="558"/>
      <c r="CA142" s="558"/>
      <c r="CB142" s="558"/>
      <c r="CC142" s="558"/>
      <c r="CD142" s="558"/>
      <c r="CE142" s="558"/>
      <c r="CF142" s="558"/>
      <c r="CG142" s="558"/>
      <c r="CH142" s="558"/>
      <c r="CI142" s="558"/>
      <c r="CJ142" s="558"/>
      <c r="CK142" s="558"/>
      <c r="CL142" s="558"/>
      <c r="CM142" s="558"/>
      <c r="CN142" s="558"/>
      <c r="CO142" s="558"/>
      <c r="CP142" s="558"/>
      <c r="CQ142" s="558"/>
      <c r="CR142" s="558"/>
      <c r="CS142" s="558"/>
      <c r="CT142" s="558"/>
      <c r="CU142" s="558"/>
      <c r="CV142" s="558"/>
      <c r="CW142" s="558"/>
      <c r="CX142" s="558"/>
      <c r="CY142" s="558"/>
      <c r="CZ142" s="558"/>
      <c r="DA142" s="558"/>
      <c r="DB142" s="558"/>
      <c r="DC142" s="558"/>
      <c r="DD142" s="558"/>
      <c r="DE142" s="558"/>
      <c r="DF142" s="558"/>
      <c r="DG142" s="558"/>
      <c r="DH142" s="558"/>
      <c r="DI142" s="558"/>
      <c r="DJ142" s="558"/>
      <c r="DK142" s="558"/>
      <c r="DL142" s="558"/>
      <c r="DM142" s="558"/>
      <c r="DN142" s="558"/>
      <c r="DO142" s="558"/>
      <c r="DP142" s="558"/>
      <c r="DQ142" s="558"/>
      <c r="DR142" s="558"/>
      <c r="DS142" s="558"/>
      <c r="DT142" s="558"/>
      <c r="DU142" s="558"/>
      <c r="DV142" s="558"/>
      <c r="DW142" s="558"/>
      <c r="DX142" s="558"/>
      <c r="DY142" s="558"/>
      <c r="DZ142" s="558"/>
      <c r="EA142" s="558"/>
      <c r="EB142" s="558"/>
      <c r="EC142" s="558"/>
      <c r="ED142" s="558"/>
      <c r="EE142" s="558"/>
      <c r="EF142" s="558"/>
      <c r="EG142" s="558"/>
      <c r="EH142" s="558"/>
      <c r="EI142" s="558"/>
      <c r="EJ142" s="558"/>
      <c r="EK142" s="558"/>
      <c r="EL142" s="558"/>
      <c r="EM142" s="558"/>
      <c r="EN142" s="558"/>
      <c r="EO142" s="558"/>
      <c r="EP142" s="558"/>
      <c r="EQ142" s="558"/>
      <c r="ER142" s="558"/>
      <c r="ES142" s="558"/>
      <c r="ET142" s="558"/>
      <c r="EU142" s="558"/>
      <c r="EV142" s="558"/>
      <c r="EW142" s="558"/>
      <c r="EX142" s="558"/>
      <c r="EY142" s="558"/>
      <c r="EZ142" s="558"/>
      <c r="FA142" s="558"/>
      <c r="FB142" s="558"/>
      <c r="FC142" s="558"/>
      <c r="FD142" s="558"/>
      <c r="FE142" s="558"/>
      <c r="FF142" s="558"/>
      <c r="FG142" s="558"/>
      <c r="FH142" s="558"/>
      <c r="FI142" s="558"/>
      <c r="FJ142" s="558"/>
      <c r="FK142" s="558"/>
      <c r="FL142" s="558"/>
      <c r="FM142" s="558"/>
      <c r="FN142" s="558"/>
      <c r="FO142" s="558"/>
      <c r="FP142" s="558"/>
      <c r="FQ142" s="558"/>
      <c r="FR142" s="558"/>
      <c r="FS142" s="558"/>
      <c r="FT142" s="558"/>
      <c r="FU142" s="558"/>
      <c r="FV142" s="558"/>
      <c r="FW142" s="558"/>
      <c r="FX142" s="558"/>
      <c r="FY142" s="558"/>
      <c r="FZ142" s="558"/>
      <c r="GA142" s="558"/>
      <c r="GB142" s="558"/>
      <c r="GC142" s="558"/>
      <c r="GD142" s="558"/>
      <c r="GE142" s="558"/>
      <c r="GF142" s="558"/>
      <c r="GG142" s="558"/>
      <c r="GH142" s="558"/>
      <c r="GI142" s="558"/>
      <c r="GJ142" s="558"/>
      <c r="GK142" s="558"/>
      <c r="GL142" s="558"/>
      <c r="GM142" s="558"/>
      <c r="GN142" s="558"/>
      <c r="GO142" s="558"/>
      <c r="GP142" s="558"/>
      <c r="GQ142" s="558"/>
      <c r="GR142" s="558"/>
      <c r="GS142" s="558"/>
      <c r="GT142" s="558"/>
      <c r="GU142" s="558"/>
      <c r="GV142" s="558"/>
      <c r="GW142" s="558"/>
      <c r="GX142" s="558"/>
      <c r="GY142" s="558"/>
      <c r="GZ142" s="558"/>
      <c r="HA142" s="558"/>
      <c r="HB142" s="558"/>
      <c r="HC142" s="558"/>
      <c r="HD142" s="558"/>
      <c r="HE142" s="558"/>
      <c r="HF142" s="558"/>
      <c r="HG142" s="558"/>
      <c r="HH142" s="558"/>
      <c r="HI142" s="558"/>
      <c r="HJ142" s="558"/>
      <c r="HK142" s="558"/>
      <c r="HL142" s="558"/>
      <c r="HM142" s="558"/>
      <c r="HN142" s="558"/>
      <c r="HO142" s="558"/>
      <c r="HP142" s="558"/>
      <c r="HQ142" s="558"/>
      <c r="HR142" s="558"/>
      <c r="HS142" s="558"/>
      <c r="HT142" s="558"/>
      <c r="HU142" s="558"/>
      <c r="HV142" s="558"/>
      <c r="HW142" s="558"/>
      <c r="HX142" s="558"/>
      <c r="HY142" s="558"/>
      <c r="HZ142" s="558"/>
      <c r="IA142" s="558"/>
      <c r="IB142" s="558"/>
      <c r="IC142" s="558"/>
      <c r="ID142" s="558"/>
      <c r="IE142" s="558"/>
      <c r="IF142" s="558"/>
      <c r="IG142" s="558"/>
      <c r="IH142" s="558"/>
      <c r="II142" s="558"/>
      <c r="IJ142" s="558"/>
      <c r="IK142" s="558"/>
      <c r="IL142" s="558"/>
      <c r="IM142" s="558"/>
      <c r="IN142" s="558"/>
    </row>
    <row r="143" spans="1:34" s="558" customFormat="1" ht="15.75" customHeight="1">
      <c r="A143" s="284"/>
      <c r="B143" s="285"/>
      <c r="C143" s="914" t="s">
        <v>210</v>
      </c>
      <c r="D143" s="915"/>
      <c r="E143" s="915"/>
      <c r="F143" s="915"/>
      <c r="G143" s="915"/>
      <c r="H143" s="916"/>
      <c r="I143" s="916"/>
      <c r="J143" s="916"/>
      <c r="K143" s="916"/>
      <c r="L143" s="916"/>
      <c r="M143" s="916"/>
      <c r="N143" s="916"/>
      <c r="O143" s="916"/>
      <c r="P143" s="916"/>
      <c r="Q143" s="916"/>
      <c r="R143" s="916"/>
      <c r="S143" s="916"/>
      <c r="T143" s="916"/>
      <c r="U143" s="916"/>
      <c r="V143" s="916"/>
      <c r="W143" s="916"/>
      <c r="X143" s="916"/>
      <c r="Y143" s="916"/>
      <c r="Z143" s="916"/>
      <c r="AA143" s="916"/>
      <c r="AB143" s="916"/>
      <c r="AC143" s="916"/>
      <c r="AD143" s="916"/>
      <c r="AE143" s="916"/>
      <c r="AF143" s="917"/>
      <c r="AG143" s="283"/>
      <c r="AH143" s="283"/>
    </row>
    <row r="144" spans="1:248" s="558" customFormat="1" ht="30.75" customHeight="1" thickBot="1">
      <c r="A144" s="286"/>
      <c r="B144" s="287"/>
      <c r="C144" s="863" t="s">
        <v>209</v>
      </c>
      <c r="D144" s="864"/>
      <c r="E144" s="864"/>
      <c r="F144" s="864"/>
      <c r="G144" s="864"/>
      <c r="H144" s="900"/>
      <c r="I144" s="900"/>
      <c r="J144" s="900"/>
      <c r="K144" s="900"/>
      <c r="L144" s="900"/>
      <c r="M144" s="900"/>
      <c r="N144" s="900"/>
      <c r="O144" s="900"/>
      <c r="P144" s="900"/>
      <c r="Q144" s="900"/>
      <c r="R144" s="900"/>
      <c r="S144" s="900"/>
      <c r="T144" s="900"/>
      <c r="U144" s="900"/>
      <c r="V144" s="900"/>
      <c r="W144" s="900"/>
      <c r="X144" s="900"/>
      <c r="Y144" s="900"/>
      <c r="Z144" s="900"/>
      <c r="AA144" s="900"/>
      <c r="AB144" s="900"/>
      <c r="AC144" s="900"/>
      <c r="AD144" s="900"/>
      <c r="AE144" s="900"/>
      <c r="AF144" s="901"/>
      <c r="AG144" s="283"/>
      <c r="AH144" s="283"/>
      <c r="AI144" s="559"/>
      <c r="AJ144" s="559"/>
      <c r="AK144" s="559"/>
      <c r="AL144" s="559"/>
      <c r="AM144" s="559"/>
      <c r="AN144" s="559"/>
      <c r="AO144" s="559"/>
      <c r="AP144" s="559"/>
      <c r="AQ144" s="559"/>
      <c r="AR144" s="559"/>
      <c r="AS144" s="559"/>
      <c r="AT144" s="559"/>
      <c r="AU144" s="559"/>
      <c r="AV144" s="559"/>
      <c r="AW144" s="559"/>
      <c r="AX144" s="559"/>
      <c r="AY144" s="559"/>
      <c r="AZ144" s="559"/>
      <c r="BA144" s="559"/>
      <c r="BB144" s="559"/>
      <c r="BC144" s="559"/>
      <c r="BD144" s="559"/>
      <c r="BE144" s="559"/>
      <c r="BF144" s="559"/>
      <c r="BG144" s="559"/>
      <c r="BH144" s="559"/>
      <c r="BI144" s="559"/>
      <c r="BJ144" s="559"/>
      <c r="BK144" s="559"/>
      <c r="BL144" s="559"/>
      <c r="BM144" s="559"/>
      <c r="BN144" s="559"/>
      <c r="BO144" s="559"/>
      <c r="BP144" s="559"/>
      <c r="BQ144" s="559"/>
      <c r="BR144" s="559"/>
      <c r="BS144" s="559"/>
      <c r="BT144" s="559"/>
      <c r="BU144" s="559"/>
      <c r="BV144" s="559"/>
      <c r="BW144" s="559"/>
      <c r="BX144" s="559"/>
      <c r="BY144" s="559"/>
      <c r="BZ144" s="559"/>
      <c r="CA144" s="559"/>
      <c r="CB144" s="559"/>
      <c r="CC144" s="559"/>
      <c r="CD144" s="559"/>
      <c r="CE144" s="559"/>
      <c r="CF144" s="559"/>
      <c r="CG144" s="559"/>
      <c r="CH144" s="559"/>
      <c r="CI144" s="559"/>
      <c r="CJ144" s="559"/>
      <c r="CK144" s="559"/>
      <c r="CL144" s="559"/>
      <c r="CM144" s="559"/>
      <c r="CN144" s="559"/>
      <c r="CO144" s="559"/>
      <c r="CP144" s="559"/>
      <c r="CQ144" s="559"/>
      <c r="CR144" s="559"/>
      <c r="CS144" s="559"/>
      <c r="CT144" s="559"/>
      <c r="CU144" s="559"/>
      <c r="CV144" s="559"/>
      <c r="CW144" s="559"/>
      <c r="CX144" s="559"/>
      <c r="CY144" s="559"/>
      <c r="CZ144" s="559"/>
      <c r="DA144" s="559"/>
      <c r="DB144" s="559"/>
      <c r="DC144" s="559"/>
      <c r="DD144" s="559"/>
      <c r="DE144" s="559"/>
      <c r="DF144" s="559"/>
      <c r="DG144" s="559"/>
      <c r="DH144" s="559"/>
      <c r="DI144" s="559"/>
      <c r="DJ144" s="559"/>
      <c r="DK144" s="559"/>
      <c r="DL144" s="559"/>
      <c r="DM144" s="559"/>
      <c r="DN144" s="559"/>
      <c r="DO144" s="559"/>
      <c r="DP144" s="559"/>
      <c r="DQ144" s="559"/>
      <c r="DR144" s="559"/>
      <c r="DS144" s="559"/>
      <c r="DT144" s="559"/>
      <c r="DU144" s="559"/>
      <c r="DV144" s="559"/>
      <c r="DW144" s="559"/>
      <c r="DX144" s="559"/>
      <c r="DY144" s="559"/>
      <c r="DZ144" s="559"/>
      <c r="EA144" s="559"/>
      <c r="EB144" s="559"/>
      <c r="EC144" s="559"/>
      <c r="ED144" s="559"/>
      <c r="EE144" s="559"/>
      <c r="EF144" s="559"/>
      <c r="EG144" s="559"/>
      <c r="EH144" s="559"/>
      <c r="EI144" s="559"/>
      <c r="EJ144" s="559"/>
      <c r="EK144" s="559"/>
      <c r="EL144" s="559"/>
      <c r="EM144" s="559"/>
      <c r="EN144" s="559"/>
      <c r="EO144" s="559"/>
      <c r="EP144" s="559"/>
      <c r="EQ144" s="559"/>
      <c r="ER144" s="559"/>
      <c r="ES144" s="559"/>
      <c r="ET144" s="559"/>
      <c r="EU144" s="559"/>
      <c r="EV144" s="559"/>
      <c r="EW144" s="559"/>
      <c r="EX144" s="559"/>
      <c r="EY144" s="559"/>
      <c r="EZ144" s="559"/>
      <c r="FA144" s="559"/>
      <c r="FB144" s="559"/>
      <c r="FC144" s="559"/>
      <c r="FD144" s="559"/>
      <c r="FE144" s="559"/>
      <c r="FF144" s="559"/>
      <c r="FG144" s="559"/>
      <c r="FH144" s="559"/>
      <c r="FI144" s="559"/>
      <c r="FJ144" s="559"/>
      <c r="FK144" s="559"/>
      <c r="FL144" s="559"/>
      <c r="FM144" s="559"/>
      <c r="FN144" s="559"/>
      <c r="FO144" s="559"/>
      <c r="FP144" s="559"/>
      <c r="FQ144" s="559"/>
      <c r="FR144" s="559"/>
      <c r="FS144" s="559"/>
      <c r="FT144" s="559"/>
      <c r="FU144" s="559"/>
      <c r="FV144" s="559"/>
      <c r="FW144" s="559"/>
      <c r="FX144" s="559"/>
      <c r="FY144" s="559"/>
      <c r="FZ144" s="559"/>
      <c r="GA144" s="559"/>
      <c r="GB144" s="559"/>
      <c r="GC144" s="559"/>
      <c r="GD144" s="559"/>
      <c r="GE144" s="559"/>
      <c r="GF144" s="559"/>
      <c r="GG144" s="559"/>
      <c r="GH144" s="559"/>
      <c r="GI144" s="559"/>
      <c r="GJ144" s="559"/>
      <c r="GK144" s="559"/>
      <c r="GL144" s="559"/>
      <c r="GM144" s="559"/>
      <c r="GN144" s="559"/>
      <c r="GO144" s="559"/>
      <c r="GP144" s="559"/>
      <c r="GQ144" s="559"/>
      <c r="GR144" s="559"/>
      <c r="GS144" s="559"/>
      <c r="GT144" s="559"/>
      <c r="GU144" s="559"/>
      <c r="GV144" s="559"/>
      <c r="GW144" s="559"/>
      <c r="GX144" s="559"/>
      <c r="GY144" s="559"/>
      <c r="GZ144" s="559"/>
      <c r="HA144" s="559"/>
      <c r="HB144" s="559"/>
      <c r="HC144" s="559"/>
      <c r="HD144" s="559"/>
      <c r="HE144" s="559"/>
      <c r="HF144" s="559"/>
      <c r="HG144" s="559"/>
      <c r="HH144" s="559"/>
      <c r="HI144" s="559"/>
      <c r="HJ144" s="559"/>
      <c r="HK144" s="559"/>
      <c r="HL144" s="559"/>
      <c r="HM144" s="559"/>
      <c r="HN144" s="559"/>
      <c r="HO144" s="559"/>
      <c r="HP144" s="559"/>
      <c r="HQ144" s="559"/>
      <c r="HR144" s="559"/>
      <c r="HS144" s="559"/>
      <c r="HT144" s="559"/>
      <c r="HU144" s="559"/>
      <c r="HV144" s="559"/>
      <c r="HW144" s="559"/>
      <c r="HX144" s="559"/>
      <c r="HY144" s="559"/>
      <c r="HZ144" s="559"/>
      <c r="IA144" s="559"/>
      <c r="IB144" s="559"/>
      <c r="IC144" s="559"/>
      <c r="ID144" s="559"/>
      <c r="IE144" s="559"/>
      <c r="IF144" s="559"/>
      <c r="IG144" s="559"/>
      <c r="IH144" s="559"/>
      <c r="II144" s="559"/>
      <c r="IJ144" s="559"/>
      <c r="IK144" s="559"/>
      <c r="IL144" s="559"/>
      <c r="IM144" s="559"/>
      <c r="IN144" s="559"/>
    </row>
    <row r="145" spans="1:34" s="288" customFormat="1" ht="15.75" customHeight="1">
      <c r="A145" s="872" t="s">
        <v>39</v>
      </c>
      <c r="B145" s="964"/>
      <c r="C145" s="964"/>
      <c r="D145" s="964"/>
      <c r="E145" s="964"/>
      <c r="F145" s="964"/>
      <c r="G145" s="964"/>
      <c r="H145" s="964"/>
      <c r="I145" s="964"/>
      <c r="J145" s="964"/>
      <c r="K145" s="964"/>
      <c r="L145" s="964"/>
      <c r="M145" s="964"/>
      <c r="N145" s="964"/>
      <c r="O145" s="964"/>
      <c r="P145" s="964"/>
      <c r="Q145" s="964"/>
      <c r="R145" s="964"/>
      <c r="S145" s="964"/>
      <c r="T145" s="964"/>
      <c r="U145" s="964"/>
      <c r="V145" s="964"/>
      <c r="W145" s="964"/>
      <c r="X145" s="964"/>
      <c r="Y145" s="964"/>
      <c r="Z145" s="964"/>
      <c r="AA145" s="964"/>
      <c r="AB145" s="965"/>
      <c r="AC145" s="289"/>
      <c r="AD145" s="289"/>
      <c r="AE145" s="289"/>
      <c r="AF145" s="289"/>
      <c r="AG145" s="290"/>
      <c r="AH145" s="290"/>
    </row>
    <row r="146" spans="1:34" s="559" customFormat="1" ht="15.75" customHeight="1">
      <c r="A146" s="954" t="s">
        <v>40</v>
      </c>
      <c r="B146" s="956" t="s">
        <v>41</v>
      </c>
      <c r="C146" s="957" t="s">
        <v>42</v>
      </c>
      <c r="D146" s="291"/>
      <c r="E146" s="291"/>
      <c r="F146" s="291"/>
      <c r="G146" s="291"/>
      <c r="H146" s="959" t="s">
        <v>4</v>
      </c>
      <c r="I146" s="959"/>
      <c r="J146" s="959"/>
      <c r="K146" s="959"/>
      <c r="L146" s="959"/>
      <c r="M146" s="959"/>
      <c r="N146" s="959"/>
      <c r="O146" s="959"/>
      <c r="P146" s="959"/>
      <c r="Q146" s="959"/>
      <c r="R146" s="959"/>
      <c r="S146" s="959"/>
      <c r="T146" s="959"/>
      <c r="U146" s="959"/>
      <c r="V146" s="959"/>
      <c r="W146" s="959"/>
      <c r="X146" s="959"/>
      <c r="Y146" s="959"/>
      <c r="Z146" s="959"/>
      <c r="AA146" s="959"/>
      <c r="AB146" s="960"/>
      <c r="AC146" s="292"/>
      <c r="AD146" s="293"/>
      <c r="AE146" s="294"/>
      <c r="AF146" s="270"/>
      <c r="AG146" s="270"/>
      <c r="AH146" s="270"/>
    </row>
    <row r="147" spans="1:34" s="559" customFormat="1" ht="15.75" customHeight="1">
      <c r="A147" s="955"/>
      <c r="B147" s="897"/>
      <c r="C147" s="958"/>
      <c r="D147" s="295"/>
      <c r="E147" s="961" t="s">
        <v>12</v>
      </c>
      <c r="F147" s="961"/>
      <c r="G147" s="961"/>
      <c r="H147" s="961" t="s">
        <v>13</v>
      </c>
      <c r="I147" s="961"/>
      <c r="J147" s="961"/>
      <c r="K147" s="961" t="s">
        <v>14</v>
      </c>
      <c r="L147" s="961"/>
      <c r="M147" s="961"/>
      <c r="N147" s="961" t="s">
        <v>15</v>
      </c>
      <c r="O147" s="961"/>
      <c r="P147" s="961"/>
      <c r="Q147" s="962" t="s">
        <v>16</v>
      </c>
      <c r="R147" s="962"/>
      <c r="S147" s="962"/>
      <c r="T147" s="962" t="s">
        <v>17</v>
      </c>
      <c r="U147" s="962"/>
      <c r="V147" s="962"/>
      <c r="W147" s="962" t="s">
        <v>18</v>
      </c>
      <c r="X147" s="962"/>
      <c r="Y147" s="962"/>
      <c r="Z147" s="962" t="s">
        <v>53</v>
      </c>
      <c r="AA147" s="962"/>
      <c r="AB147" s="963"/>
      <c r="AC147" s="292"/>
      <c r="AD147" s="293"/>
      <c r="AE147" s="294"/>
      <c r="AF147" s="270"/>
      <c r="AG147" s="270"/>
      <c r="AH147" s="270"/>
    </row>
    <row r="148" spans="1:34" s="288" customFormat="1" ht="15.75" customHeight="1">
      <c r="A148" s="535" t="s">
        <v>295</v>
      </c>
      <c r="B148" s="5" t="s">
        <v>11</v>
      </c>
      <c r="C148" s="542" t="s">
        <v>204</v>
      </c>
      <c r="D148" s="36" t="s">
        <v>217</v>
      </c>
      <c r="E148" s="47"/>
      <c r="F148" s="47"/>
      <c r="G148" s="47"/>
      <c r="H148" s="47"/>
      <c r="I148" s="47"/>
      <c r="J148" s="47"/>
      <c r="K148" s="578"/>
      <c r="L148" s="578"/>
      <c r="M148" s="578"/>
      <c r="N148" s="51"/>
      <c r="O148" s="51"/>
      <c r="P148" s="51"/>
      <c r="Q148" s="5">
        <v>1</v>
      </c>
      <c r="R148" s="5">
        <v>2</v>
      </c>
      <c r="S148" s="5" t="s">
        <v>48</v>
      </c>
      <c r="T148" s="5"/>
      <c r="U148" s="5"/>
      <c r="V148" s="5"/>
      <c r="W148" s="5"/>
      <c r="X148" s="5"/>
      <c r="Y148" s="5"/>
      <c r="Z148" s="5"/>
      <c r="AA148" s="5"/>
      <c r="AB148" s="175"/>
      <c r="AC148" s="297">
        <v>15</v>
      </c>
      <c r="AD148" s="86">
        <f>AE148*30</f>
        <v>60</v>
      </c>
      <c r="AE148" s="298">
        <f>I148+L148+O148+R148+U148+X148+AA148</f>
        <v>2</v>
      </c>
      <c r="AF148" s="270"/>
      <c r="AG148" s="270"/>
      <c r="AH148" s="270"/>
    </row>
    <row r="149" spans="1:34" s="288" customFormat="1" ht="15.75" customHeight="1">
      <c r="A149" s="535" t="s">
        <v>386</v>
      </c>
      <c r="B149" s="5" t="s">
        <v>11</v>
      </c>
      <c r="C149" s="29" t="s">
        <v>426</v>
      </c>
      <c r="D149" s="36" t="s">
        <v>120</v>
      </c>
      <c r="E149" s="47"/>
      <c r="F149" s="47"/>
      <c r="G149" s="47"/>
      <c r="H149" s="47"/>
      <c r="I149" s="47"/>
      <c r="J149" s="47"/>
      <c r="K149" s="578"/>
      <c r="L149" s="578"/>
      <c r="M149" s="578"/>
      <c r="N149" s="51"/>
      <c r="O149" s="51"/>
      <c r="P149" s="51"/>
      <c r="Q149" s="5">
        <v>1</v>
      </c>
      <c r="R149" s="5">
        <v>2</v>
      </c>
      <c r="S149" s="5" t="s">
        <v>48</v>
      </c>
      <c r="T149" s="5"/>
      <c r="U149" s="5"/>
      <c r="V149" s="5"/>
      <c r="W149" s="5"/>
      <c r="X149" s="5"/>
      <c r="Y149" s="5"/>
      <c r="Z149" s="5"/>
      <c r="AA149" s="5"/>
      <c r="AB149" s="175"/>
      <c r="AC149" s="297">
        <v>15</v>
      </c>
      <c r="AD149" s="86">
        <f>AE149*30</f>
        <v>60</v>
      </c>
      <c r="AE149" s="298">
        <f>I149+L149+O149+R149+U149+X149+AA149</f>
        <v>2</v>
      </c>
      <c r="AF149" s="270"/>
      <c r="AG149" s="270"/>
      <c r="AH149" s="270"/>
    </row>
    <row r="150" spans="1:34" s="288" customFormat="1" ht="15.75" customHeight="1">
      <c r="A150" s="720" t="s">
        <v>414</v>
      </c>
      <c r="B150" s="715" t="s">
        <v>11</v>
      </c>
      <c r="C150" s="721" t="s">
        <v>413</v>
      </c>
      <c r="D150" s="722" t="s">
        <v>410</v>
      </c>
      <c r="E150" s="723"/>
      <c r="F150" s="723"/>
      <c r="G150" s="723"/>
      <c r="H150" s="723"/>
      <c r="I150" s="723"/>
      <c r="J150" s="723"/>
      <c r="K150" s="724"/>
      <c r="L150" s="724"/>
      <c r="M150" s="724"/>
      <c r="N150" s="714"/>
      <c r="O150" s="714"/>
      <c r="P150" s="714"/>
      <c r="Q150" s="715">
        <v>1</v>
      </c>
      <c r="R150" s="715">
        <v>2</v>
      </c>
      <c r="S150" s="715" t="s">
        <v>48</v>
      </c>
      <c r="T150" s="715"/>
      <c r="U150" s="715"/>
      <c r="V150" s="715"/>
      <c r="W150" s="715"/>
      <c r="X150" s="715"/>
      <c r="Y150" s="715"/>
      <c r="Z150" s="715"/>
      <c r="AA150" s="715"/>
      <c r="AB150" s="717"/>
      <c r="AC150" s="718">
        <v>15</v>
      </c>
      <c r="AD150" s="714">
        <f>AE150*30</f>
        <v>60</v>
      </c>
      <c r="AE150" s="719">
        <f>I150+L150+O150+R150+U150+X150+AA150</f>
        <v>2</v>
      </c>
      <c r="AF150" s="270"/>
      <c r="AG150" s="270"/>
      <c r="AH150" s="270"/>
    </row>
    <row r="151" spans="1:34" s="288" customFormat="1" ht="15.75" customHeight="1">
      <c r="A151" s="540" t="s">
        <v>345</v>
      </c>
      <c r="B151" s="51" t="s">
        <v>11</v>
      </c>
      <c r="C151" s="36" t="s">
        <v>153</v>
      </c>
      <c r="D151" s="153" t="s">
        <v>151</v>
      </c>
      <c r="E151" s="49"/>
      <c r="F151" s="49"/>
      <c r="G151" s="49"/>
      <c r="H151" s="50"/>
      <c r="I151" s="49"/>
      <c r="J151" s="49"/>
      <c r="K151" s="50"/>
      <c r="L151" s="49"/>
      <c r="M151" s="49"/>
      <c r="N151" s="50"/>
      <c r="O151" s="49"/>
      <c r="P151" s="49"/>
      <c r="Q151" s="50"/>
      <c r="R151" s="49"/>
      <c r="S151" s="49"/>
      <c r="T151" s="50">
        <v>2</v>
      </c>
      <c r="U151" s="49">
        <v>3</v>
      </c>
      <c r="V151" s="49" t="s">
        <v>48</v>
      </c>
      <c r="W151" s="50"/>
      <c r="X151" s="49"/>
      <c r="Y151" s="49"/>
      <c r="Z151" s="50"/>
      <c r="AA151" s="49"/>
      <c r="AB151" s="23"/>
      <c r="AC151" s="297">
        <v>30</v>
      </c>
      <c r="AD151" s="86">
        <f aca="true" t="shared" si="19" ref="AD151:AD159">AE151*30</f>
        <v>90</v>
      </c>
      <c r="AE151" s="298">
        <f aca="true" t="shared" si="20" ref="AE151:AE159">I151+L151+O151+R151+U151+X151+AA151</f>
        <v>3</v>
      </c>
      <c r="AF151" s="270"/>
      <c r="AG151" s="270"/>
      <c r="AH151" s="270"/>
    </row>
    <row r="152" spans="1:34" s="288" customFormat="1" ht="15.75" customHeight="1">
      <c r="A152" s="540" t="s">
        <v>346</v>
      </c>
      <c r="B152" s="51" t="s">
        <v>11</v>
      </c>
      <c r="C152" s="2" t="s">
        <v>159</v>
      </c>
      <c r="D152" s="153" t="s">
        <v>563</v>
      </c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49"/>
      <c r="R152" s="49"/>
      <c r="S152" s="49"/>
      <c r="T152" s="51">
        <v>2</v>
      </c>
      <c r="U152" s="49">
        <v>3</v>
      </c>
      <c r="V152" s="49" t="s">
        <v>48</v>
      </c>
      <c r="W152" s="51"/>
      <c r="X152" s="51"/>
      <c r="Y152" s="51"/>
      <c r="Z152" s="51"/>
      <c r="AA152" s="51"/>
      <c r="AB152" s="93"/>
      <c r="AC152" s="297">
        <v>30</v>
      </c>
      <c r="AD152" s="86">
        <f t="shared" si="19"/>
        <v>90</v>
      </c>
      <c r="AE152" s="298">
        <f t="shared" si="20"/>
        <v>3</v>
      </c>
      <c r="AF152" s="270"/>
      <c r="AG152" s="270"/>
      <c r="AH152" s="270"/>
    </row>
    <row r="153" spans="1:34" s="288" customFormat="1" ht="15.75" customHeight="1">
      <c r="A153" s="535" t="s">
        <v>347</v>
      </c>
      <c r="B153" s="5" t="s">
        <v>11</v>
      </c>
      <c r="C153" s="36" t="s">
        <v>154</v>
      </c>
      <c r="D153" s="505" t="s">
        <v>119</v>
      </c>
      <c r="E153" s="50"/>
      <c r="F153" s="49"/>
      <c r="G153" s="49"/>
      <c r="H153" s="50"/>
      <c r="I153" s="49"/>
      <c r="J153" s="49"/>
      <c r="K153" s="50"/>
      <c r="L153" s="49"/>
      <c r="M153" s="49"/>
      <c r="N153" s="50"/>
      <c r="O153" s="49"/>
      <c r="P153" s="49"/>
      <c r="Q153" s="50"/>
      <c r="R153" s="49"/>
      <c r="S153" s="49"/>
      <c r="T153" s="50">
        <v>2</v>
      </c>
      <c r="U153" s="49">
        <v>2</v>
      </c>
      <c r="V153" s="49" t="s">
        <v>48</v>
      </c>
      <c r="W153" s="50"/>
      <c r="X153" s="49"/>
      <c r="Y153" s="49"/>
      <c r="Z153" s="50"/>
      <c r="AA153" s="49"/>
      <c r="AB153" s="23"/>
      <c r="AC153" s="297">
        <v>30</v>
      </c>
      <c r="AD153" s="86">
        <f t="shared" si="19"/>
        <v>60</v>
      </c>
      <c r="AE153" s="298">
        <f>I153+L153+O153+R153+U153+X153+AA153</f>
        <v>2</v>
      </c>
      <c r="AF153" s="270"/>
      <c r="AG153" s="270"/>
      <c r="AH153" s="270"/>
    </row>
    <row r="154" spans="1:34" s="288" customFormat="1" ht="15.75" customHeight="1">
      <c r="A154" s="540" t="s">
        <v>348</v>
      </c>
      <c r="B154" s="51" t="s">
        <v>11</v>
      </c>
      <c r="C154" s="2" t="s">
        <v>229</v>
      </c>
      <c r="D154" s="505" t="s">
        <v>151</v>
      </c>
      <c r="E154" s="299"/>
      <c r="F154" s="299"/>
      <c r="G154" s="299"/>
      <c r="H154" s="299"/>
      <c r="I154" s="299"/>
      <c r="J154" s="299"/>
      <c r="K154" s="299"/>
      <c r="L154" s="42"/>
      <c r="M154" s="42"/>
      <c r="N154" s="42"/>
      <c r="O154" s="42"/>
      <c r="P154" s="42"/>
      <c r="Q154" s="49"/>
      <c r="R154" s="49"/>
      <c r="S154" s="49"/>
      <c r="T154" s="42">
        <v>2</v>
      </c>
      <c r="U154" s="49">
        <v>2</v>
      </c>
      <c r="V154" s="49" t="s">
        <v>48</v>
      </c>
      <c r="W154" s="42"/>
      <c r="X154" s="42"/>
      <c r="Y154" s="42"/>
      <c r="Z154" s="42"/>
      <c r="AA154" s="42"/>
      <c r="AB154" s="85"/>
      <c r="AC154" s="297">
        <v>30</v>
      </c>
      <c r="AD154" s="86">
        <f t="shared" si="19"/>
        <v>60</v>
      </c>
      <c r="AE154" s="298">
        <f t="shared" si="20"/>
        <v>2</v>
      </c>
      <c r="AF154" s="270"/>
      <c r="AG154" s="270"/>
      <c r="AH154" s="270"/>
    </row>
    <row r="155" spans="1:34" s="288" customFormat="1" ht="15.75" customHeight="1">
      <c r="A155" s="540" t="s">
        <v>520</v>
      </c>
      <c r="B155" s="51" t="s">
        <v>11</v>
      </c>
      <c r="C155" s="767" t="s">
        <v>525</v>
      </c>
      <c r="D155" s="721" t="s">
        <v>114</v>
      </c>
      <c r="E155" s="768"/>
      <c r="F155" s="299"/>
      <c r="G155" s="299"/>
      <c r="H155" s="768"/>
      <c r="I155" s="299"/>
      <c r="J155" s="299"/>
      <c r="K155" s="768"/>
      <c r="L155" s="42"/>
      <c r="M155" s="42"/>
      <c r="N155" s="769"/>
      <c r="O155" s="42"/>
      <c r="P155" s="42"/>
      <c r="Q155" s="50"/>
      <c r="R155" s="49"/>
      <c r="S155" s="49"/>
      <c r="T155" s="769">
        <v>2</v>
      </c>
      <c r="U155" s="49">
        <v>2</v>
      </c>
      <c r="V155" s="49" t="s">
        <v>48</v>
      </c>
      <c r="W155" s="769"/>
      <c r="X155" s="42"/>
      <c r="Y155" s="42"/>
      <c r="Z155" s="769"/>
      <c r="AA155" s="42"/>
      <c r="AB155" s="85"/>
      <c r="AC155" s="297">
        <v>30</v>
      </c>
      <c r="AD155" s="86">
        <f t="shared" si="19"/>
        <v>60</v>
      </c>
      <c r="AE155" s="298">
        <f t="shared" si="20"/>
        <v>2</v>
      </c>
      <c r="AF155" s="270"/>
      <c r="AG155" s="270"/>
      <c r="AH155" s="270"/>
    </row>
    <row r="156" spans="1:34" s="288" customFormat="1" ht="15.75" customHeight="1">
      <c r="A156" s="540" t="s">
        <v>349</v>
      </c>
      <c r="B156" s="51" t="s">
        <v>11</v>
      </c>
      <c r="C156" s="37" t="s">
        <v>155</v>
      </c>
      <c r="D156" s="506" t="s">
        <v>119</v>
      </c>
      <c r="E156" s="32"/>
      <c r="F156" s="5"/>
      <c r="G156" s="5"/>
      <c r="H156" s="32"/>
      <c r="I156" s="5"/>
      <c r="J156" s="5"/>
      <c r="K156" s="32"/>
      <c r="L156" s="5"/>
      <c r="M156" s="5"/>
      <c r="N156" s="32"/>
      <c r="O156" s="5"/>
      <c r="P156" s="5"/>
      <c r="Q156" s="32"/>
      <c r="R156" s="5"/>
      <c r="S156" s="5"/>
      <c r="T156" s="32"/>
      <c r="U156" s="5"/>
      <c r="V156" s="5"/>
      <c r="W156" s="46">
        <v>2</v>
      </c>
      <c r="X156" s="47">
        <v>2</v>
      </c>
      <c r="Y156" s="47" t="s">
        <v>48</v>
      </c>
      <c r="Z156" s="508"/>
      <c r="AA156" s="334"/>
      <c r="AB156" s="33"/>
      <c r="AC156" s="297">
        <f>(H156+K156+N156+Q156+T156+W156+Z156)*15</f>
        <v>30</v>
      </c>
      <c r="AD156" s="86">
        <f t="shared" si="19"/>
        <v>60</v>
      </c>
      <c r="AE156" s="298">
        <f t="shared" si="20"/>
        <v>2</v>
      </c>
      <c r="AF156" s="270"/>
      <c r="AG156" s="270"/>
      <c r="AH156" s="270"/>
    </row>
    <row r="157" spans="1:34" s="288" customFormat="1" ht="15.75" customHeight="1">
      <c r="A157" s="540" t="s">
        <v>350</v>
      </c>
      <c r="B157" s="51" t="s">
        <v>11</v>
      </c>
      <c r="C157" s="37" t="s">
        <v>157</v>
      </c>
      <c r="D157" s="505" t="s">
        <v>563</v>
      </c>
      <c r="E157" s="32"/>
      <c r="F157" s="5"/>
      <c r="G157" s="5"/>
      <c r="H157" s="32"/>
      <c r="I157" s="5"/>
      <c r="J157" s="5"/>
      <c r="K157" s="32"/>
      <c r="L157" s="5"/>
      <c r="M157" s="5"/>
      <c r="N157" s="32"/>
      <c r="O157" s="5"/>
      <c r="P157" s="5"/>
      <c r="Q157" s="32"/>
      <c r="R157" s="5"/>
      <c r="S157" s="5"/>
      <c r="T157" s="32"/>
      <c r="U157" s="5"/>
      <c r="V157" s="5"/>
      <c r="W157" s="46">
        <v>2</v>
      </c>
      <c r="X157" s="47">
        <v>2</v>
      </c>
      <c r="Y157" s="47" t="s">
        <v>48</v>
      </c>
      <c r="Z157" s="508"/>
      <c r="AA157" s="334"/>
      <c r="AB157" s="33"/>
      <c r="AC157" s="297">
        <f>(H157+K157+N157+Q157+T157+W157+Z157)*15</f>
        <v>30</v>
      </c>
      <c r="AD157" s="86">
        <f t="shared" si="19"/>
        <v>60</v>
      </c>
      <c r="AE157" s="298">
        <f t="shared" si="20"/>
        <v>2</v>
      </c>
      <c r="AF157" s="270"/>
      <c r="AG157" s="270"/>
      <c r="AH157" s="270"/>
    </row>
    <row r="158" spans="1:34" s="288" customFormat="1" ht="15.75" customHeight="1">
      <c r="A158" s="540" t="s">
        <v>351</v>
      </c>
      <c r="B158" s="51" t="s">
        <v>11</v>
      </c>
      <c r="C158" s="36" t="s">
        <v>156</v>
      </c>
      <c r="D158" s="507" t="s">
        <v>119</v>
      </c>
      <c r="E158" s="32"/>
      <c r="F158" s="5"/>
      <c r="G158" s="5"/>
      <c r="H158" s="32"/>
      <c r="I158" s="5"/>
      <c r="J158" s="5"/>
      <c r="K158" s="32"/>
      <c r="L158" s="5"/>
      <c r="M158" s="5"/>
      <c r="N158" s="32"/>
      <c r="O158" s="5"/>
      <c r="P158" s="5"/>
      <c r="Q158" s="32"/>
      <c r="R158" s="5"/>
      <c r="S158" s="5"/>
      <c r="T158" s="32"/>
      <c r="U158" s="5"/>
      <c r="V158" s="5"/>
      <c r="W158" s="46"/>
      <c r="X158" s="47"/>
      <c r="Y158" s="47"/>
      <c r="Z158" s="32">
        <v>2</v>
      </c>
      <c r="AA158" s="5">
        <v>3</v>
      </c>
      <c r="AB158" s="175" t="s">
        <v>48</v>
      </c>
      <c r="AC158" s="297">
        <v>30</v>
      </c>
      <c r="AD158" s="86">
        <f>AE158*30</f>
        <v>90</v>
      </c>
      <c r="AE158" s="298">
        <f>I158+L158+O158+R158+U158+X158+AA158</f>
        <v>3</v>
      </c>
      <c r="AF158" s="270"/>
      <c r="AG158" s="270"/>
      <c r="AH158" s="270"/>
    </row>
    <row r="159" spans="1:34" s="288" customFormat="1" ht="15.75" customHeight="1">
      <c r="A159" s="540" t="s">
        <v>352</v>
      </c>
      <c r="B159" s="51" t="s">
        <v>11</v>
      </c>
      <c r="C159" s="36" t="s">
        <v>158</v>
      </c>
      <c r="D159" s="153" t="s">
        <v>118</v>
      </c>
      <c r="E159" s="32"/>
      <c r="F159" s="5"/>
      <c r="G159" s="5"/>
      <c r="H159" s="32"/>
      <c r="I159" s="5"/>
      <c r="J159" s="5"/>
      <c r="K159" s="32"/>
      <c r="L159" s="5"/>
      <c r="M159" s="5"/>
      <c r="N159" s="32"/>
      <c r="O159" s="5"/>
      <c r="P159" s="5"/>
      <c r="Q159" s="32"/>
      <c r="R159" s="5"/>
      <c r="S159" s="5"/>
      <c r="T159" s="32"/>
      <c r="U159" s="5"/>
      <c r="V159" s="5"/>
      <c r="W159" s="46"/>
      <c r="X159" s="47"/>
      <c r="Y159" s="47"/>
      <c r="Z159" s="32">
        <v>2</v>
      </c>
      <c r="AA159" s="5">
        <v>3</v>
      </c>
      <c r="AB159" s="175" t="s">
        <v>48</v>
      </c>
      <c r="AC159" s="297">
        <f>(H159+K159+N159+Q159+T159+W159+Z159)*15</f>
        <v>30</v>
      </c>
      <c r="AD159" s="86">
        <f t="shared" si="19"/>
        <v>90</v>
      </c>
      <c r="AE159" s="298">
        <f t="shared" si="20"/>
        <v>3</v>
      </c>
      <c r="AF159" s="270"/>
      <c r="AG159" s="270"/>
      <c r="AH159" s="270"/>
    </row>
    <row r="160" spans="1:34" s="559" customFormat="1" ht="15.75" customHeight="1">
      <c r="A160" s="268"/>
      <c r="B160" s="270"/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0"/>
      <c r="AA160" s="270"/>
      <c r="AB160" s="270"/>
      <c r="AC160" s="270"/>
      <c r="AD160" s="270"/>
      <c r="AE160" s="270"/>
      <c r="AF160" s="270"/>
      <c r="AG160" s="270"/>
      <c r="AH160" s="270"/>
    </row>
    <row r="161" spans="1:34" s="559" customFormat="1" ht="15.75" customHeight="1">
      <c r="A161" s="268"/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  <c r="W161" s="270"/>
      <c r="X161" s="270"/>
      <c r="Y161" s="270"/>
      <c r="Z161" s="270"/>
      <c r="AA161" s="270"/>
      <c r="AB161" s="270"/>
      <c r="AC161" s="270"/>
      <c r="AD161" s="270"/>
      <c r="AE161" s="270"/>
      <c r="AF161" s="270"/>
      <c r="AG161" s="270"/>
      <c r="AH161" s="270"/>
    </row>
    <row r="162" spans="1:34" s="559" customFormat="1" ht="15.75" customHeight="1">
      <c r="A162" s="268"/>
      <c r="B162" s="270"/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270"/>
      <c r="T162" s="270"/>
      <c r="U162" s="270"/>
      <c r="V162" s="270"/>
      <c r="W162" s="270"/>
      <c r="X162" s="270"/>
      <c r="Y162" s="270"/>
      <c r="Z162" s="270"/>
      <c r="AA162" s="270"/>
      <c r="AB162" s="270"/>
      <c r="AC162" s="270"/>
      <c r="AD162" s="270"/>
      <c r="AE162" s="270"/>
      <c r="AF162" s="270"/>
      <c r="AG162" s="270"/>
      <c r="AH162" s="270"/>
    </row>
    <row r="163" spans="1:34" s="559" customFormat="1" ht="15.75" customHeight="1">
      <c r="A163" s="268"/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  <c r="AH163" s="270"/>
    </row>
    <row r="164" spans="1:34" s="559" customFormat="1" ht="15.75" customHeight="1">
      <c r="A164" s="268"/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</row>
    <row r="165" spans="1:34" s="559" customFormat="1" ht="15.75" customHeight="1">
      <c r="A165" s="268"/>
      <c r="B165" s="270"/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0"/>
      <c r="AA165" s="270"/>
      <c r="AB165" s="270"/>
      <c r="AC165" s="270"/>
      <c r="AD165" s="270"/>
      <c r="AE165" s="270"/>
      <c r="AF165" s="270"/>
      <c r="AG165" s="270"/>
      <c r="AH165" s="270"/>
    </row>
    <row r="166" spans="1:34" s="559" customFormat="1" ht="15.75" customHeight="1">
      <c r="A166" s="268"/>
      <c r="B166" s="270"/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  <c r="AB166" s="270"/>
      <c r="AC166" s="270"/>
      <c r="AD166" s="270"/>
      <c r="AE166" s="270"/>
      <c r="AF166" s="270"/>
      <c r="AG166" s="270"/>
      <c r="AH166" s="270"/>
    </row>
    <row r="167" spans="1:34" s="559" customFormat="1" ht="15.75" customHeight="1">
      <c r="A167" s="268"/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  <c r="AB167" s="270"/>
      <c r="AC167" s="270"/>
      <c r="AD167" s="270"/>
      <c r="AE167" s="270"/>
      <c r="AF167" s="270"/>
      <c r="AG167" s="270"/>
      <c r="AH167" s="270"/>
    </row>
    <row r="168" spans="1:34" s="559" customFormat="1" ht="15.75" customHeight="1">
      <c r="A168" s="268"/>
      <c r="B168" s="270"/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0"/>
      <c r="AF168" s="270"/>
      <c r="AG168" s="270"/>
      <c r="AH168" s="270"/>
    </row>
    <row r="169" spans="1:34" s="559" customFormat="1" ht="15.75" customHeight="1">
      <c r="A169" s="268"/>
      <c r="B169" s="270"/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  <c r="AD169" s="270"/>
      <c r="AE169" s="270"/>
      <c r="AF169" s="270"/>
      <c r="AG169" s="270"/>
      <c r="AH169" s="270"/>
    </row>
    <row r="170" spans="1:34" s="559" customFormat="1" ht="15.75" customHeight="1">
      <c r="A170" s="268"/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</row>
    <row r="171" spans="1:34" s="559" customFormat="1" ht="15.75" customHeight="1">
      <c r="A171" s="268"/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0"/>
      <c r="AB171" s="270"/>
      <c r="AC171" s="270"/>
      <c r="AD171" s="270"/>
      <c r="AE171" s="270"/>
      <c r="AF171" s="270"/>
      <c r="AG171" s="270"/>
      <c r="AH171" s="270"/>
    </row>
    <row r="172" spans="1:34" s="559" customFormat="1" ht="15.75" customHeight="1">
      <c r="A172" s="268"/>
      <c r="B172" s="270"/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0"/>
      <c r="Z172" s="270"/>
      <c r="AA172" s="270"/>
      <c r="AB172" s="270"/>
      <c r="AC172" s="270"/>
      <c r="AD172" s="270"/>
      <c r="AE172" s="270"/>
      <c r="AF172" s="270"/>
      <c r="AG172" s="270"/>
      <c r="AH172" s="270"/>
    </row>
    <row r="173" spans="1:34" s="559" customFormat="1" ht="15.75" customHeight="1">
      <c r="A173" s="268"/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  <c r="AA173" s="270"/>
      <c r="AB173" s="270"/>
      <c r="AC173" s="270"/>
      <c r="AD173" s="270"/>
      <c r="AE173" s="270"/>
      <c r="AF173" s="270"/>
      <c r="AG173" s="270"/>
      <c r="AH173" s="270"/>
    </row>
    <row r="174" spans="1:34" s="559" customFormat="1" ht="15.75" customHeight="1">
      <c r="A174" s="268"/>
      <c r="B174" s="270"/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0"/>
      <c r="AE174" s="270"/>
      <c r="AF174" s="270"/>
      <c r="AG174" s="270"/>
      <c r="AH174" s="270"/>
    </row>
    <row r="175" spans="1:34" s="559" customFormat="1" ht="15.75" customHeight="1">
      <c r="A175" s="268"/>
      <c r="B175" s="270"/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  <c r="O175" s="270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70"/>
      <c r="AB175" s="270"/>
      <c r="AC175" s="270"/>
      <c r="AD175" s="270"/>
      <c r="AE175" s="270"/>
      <c r="AF175" s="270"/>
      <c r="AG175" s="270"/>
      <c r="AH175" s="270"/>
    </row>
    <row r="176" spans="1:34" s="559" customFormat="1" ht="15.75" customHeight="1">
      <c r="A176" s="268"/>
      <c r="B176" s="270"/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270"/>
      <c r="AH176" s="270"/>
    </row>
    <row r="177" spans="1:34" s="559" customFormat="1" ht="15.75" customHeight="1">
      <c r="A177" s="268"/>
      <c r="B177" s="270"/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  <c r="AG177" s="270"/>
      <c r="AH177" s="270"/>
    </row>
    <row r="178" spans="1:34" s="559" customFormat="1" ht="15.75" customHeight="1">
      <c r="A178" s="268"/>
      <c r="B178" s="270"/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270"/>
      <c r="T178" s="270"/>
      <c r="U178" s="270"/>
      <c r="V178" s="270"/>
      <c r="W178" s="270"/>
      <c r="X178" s="270"/>
      <c r="Y178" s="270"/>
      <c r="Z178" s="270"/>
      <c r="AA178" s="270"/>
      <c r="AB178" s="270"/>
      <c r="AC178" s="270"/>
      <c r="AD178" s="270"/>
      <c r="AE178" s="270"/>
      <c r="AF178" s="270"/>
      <c r="AG178" s="270"/>
      <c r="AH178" s="270"/>
    </row>
    <row r="179" spans="1:34" s="559" customFormat="1" ht="15.75" customHeight="1">
      <c r="A179" s="268"/>
      <c r="B179" s="270"/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  <c r="O179" s="270"/>
      <c r="P179" s="270"/>
      <c r="Q179" s="270"/>
      <c r="R179" s="270"/>
      <c r="S179" s="270"/>
      <c r="T179" s="270"/>
      <c r="U179" s="270"/>
      <c r="V179" s="270"/>
      <c r="W179" s="270"/>
      <c r="X179" s="270"/>
      <c r="Y179" s="270"/>
      <c r="Z179" s="270"/>
      <c r="AA179" s="270"/>
      <c r="AB179" s="270"/>
      <c r="AC179" s="270"/>
      <c r="AD179" s="270"/>
      <c r="AE179" s="270"/>
      <c r="AF179" s="270"/>
      <c r="AG179" s="270"/>
      <c r="AH179" s="270"/>
    </row>
    <row r="180" spans="1:34" s="559" customFormat="1" ht="15.75" customHeight="1">
      <c r="A180" s="268"/>
      <c r="B180" s="270"/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  <c r="O180" s="270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  <c r="AG180" s="270"/>
      <c r="AH180" s="270"/>
    </row>
    <row r="181" spans="1:34" s="559" customFormat="1" ht="15.75" customHeight="1">
      <c r="A181" s="268"/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</row>
    <row r="182" spans="1:34" s="559" customFormat="1" ht="15.75" customHeight="1">
      <c r="A182" s="268"/>
      <c r="B182" s="270"/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  <c r="O182" s="270"/>
      <c r="P182" s="270"/>
      <c r="Q182" s="270"/>
      <c r="R182" s="270"/>
      <c r="S182" s="270"/>
      <c r="T182" s="270"/>
      <c r="U182" s="270"/>
      <c r="V182" s="270"/>
      <c r="W182" s="270"/>
      <c r="X182" s="270"/>
      <c r="Y182" s="270"/>
      <c r="Z182" s="270"/>
      <c r="AA182" s="270"/>
      <c r="AB182" s="270"/>
      <c r="AC182" s="270"/>
      <c r="AD182" s="270"/>
      <c r="AE182" s="270"/>
      <c r="AF182" s="270"/>
      <c r="AG182" s="270"/>
      <c r="AH182" s="270"/>
    </row>
    <row r="183" spans="1:34" s="559" customFormat="1" ht="15.75" customHeight="1">
      <c r="A183" s="268"/>
      <c r="B183" s="270"/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  <c r="O183" s="270"/>
      <c r="P183" s="270"/>
      <c r="Q183" s="270"/>
      <c r="R183" s="270"/>
      <c r="S183" s="270"/>
      <c r="T183" s="270"/>
      <c r="U183" s="270"/>
      <c r="V183" s="270"/>
      <c r="W183" s="270"/>
      <c r="X183" s="270"/>
      <c r="Y183" s="270"/>
      <c r="Z183" s="270"/>
      <c r="AA183" s="270"/>
      <c r="AB183" s="270"/>
      <c r="AC183" s="270"/>
      <c r="AD183" s="270"/>
      <c r="AE183" s="270"/>
      <c r="AF183" s="270"/>
      <c r="AG183" s="270"/>
      <c r="AH183" s="270"/>
    </row>
    <row r="184" spans="1:34" s="559" customFormat="1" ht="15.75" customHeight="1">
      <c r="A184" s="268"/>
      <c r="B184" s="270"/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  <c r="O184" s="270"/>
      <c r="P184" s="270"/>
      <c r="Q184" s="270"/>
      <c r="R184" s="270"/>
      <c r="S184" s="270"/>
      <c r="T184" s="270"/>
      <c r="U184" s="270"/>
      <c r="V184" s="270"/>
      <c r="W184" s="270"/>
      <c r="X184" s="270"/>
      <c r="Y184" s="270"/>
      <c r="Z184" s="270"/>
      <c r="AA184" s="270"/>
      <c r="AB184" s="270"/>
      <c r="AC184" s="270"/>
      <c r="AD184" s="270"/>
      <c r="AE184" s="270"/>
      <c r="AF184" s="270"/>
      <c r="AG184" s="270"/>
      <c r="AH184" s="270"/>
    </row>
    <row r="185" spans="1:34" s="559" customFormat="1" ht="15.75" customHeight="1">
      <c r="A185" s="268"/>
      <c r="B185" s="270"/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  <c r="AA185" s="270"/>
      <c r="AB185" s="270"/>
      <c r="AC185" s="270"/>
      <c r="AD185" s="270"/>
      <c r="AE185" s="270"/>
      <c r="AF185" s="270"/>
      <c r="AG185" s="270"/>
      <c r="AH185" s="270"/>
    </row>
    <row r="186" spans="1:34" s="559" customFormat="1" ht="15.75" customHeight="1">
      <c r="A186" s="268"/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</row>
    <row r="187" spans="1:34" s="559" customFormat="1" ht="15.75" customHeight="1">
      <c r="A187" s="268"/>
      <c r="B187" s="270"/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/>
      <c r="AB187" s="270"/>
      <c r="AC187" s="270"/>
      <c r="AD187" s="270"/>
      <c r="AE187" s="270"/>
      <c r="AF187" s="270"/>
      <c r="AG187" s="270"/>
      <c r="AH187" s="270"/>
    </row>
    <row r="188" spans="1:34" s="559" customFormat="1" ht="15.75" customHeight="1">
      <c r="A188" s="268"/>
      <c r="B188" s="270"/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  <c r="O188" s="270"/>
      <c r="P188" s="270"/>
      <c r="Q188" s="270"/>
      <c r="R188" s="270"/>
      <c r="S188" s="270"/>
      <c r="T188" s="270"/>
      <c r="U188" s="270"/>
      <c r="V188" s="270"/>
      <c r="W188" s="270"/>
      <c r="X188" s="270"/>
      <c r="Y188" s="270"/>
      <c r="Z188" s="270"/>
      <c r="AA188" s="270"/>
      <c r="AB188" s="270"/>
      <c r="AC188" s="270"/>
      <c r="AD188" s="270"/>
      <c r="AE188" s="270"/>
      <c r="AF188" s="270"/>
      <c r="AG188" s="270"/>
      <c r="AH188" s="270"/>
    </row>
    <row r="189" spans="1:34" s="559" customFormat="1" ht="15.75" customHeight="1">
      <c r="A189" s="268"/>
      <c r="B189" s="270"/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  <c r="O189" s="270"/>
      <c r="P189" s="270"/>
      <c r="Q189" s="270"/>
      <c r="R189" s="270"/>
      <c r="S189" s="270"/>
      <c r="T189" s="270"/>
      <c r="U189" s="270"/>
      <c r="V189" s="270"/>
      <c r="W189" s="270"/>
      <c r="X189" s="270"/>
      <c r="Y189" s="270"/>
      <c r="Z189" s="270"/>
      <c r="AA189" s="270"/>
      <c r="AB189" s="270"/>
      <c r="AC189" s="270"/>
      <c r="AD189" s="270"/>
      <c r="AE189" s="270"/>
      <c r="AF189" s="270"/>
      <c r="AG189" s="270"/>
      <c r="AH189" s="270"/>
    </row>
    <row r="190" spans="1:34" s="559" customFormat="1" ht="15.75" customHeight="1">
      <c r="A190" s="268"/>
      <c r="B190" s="270"/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  <c r="N190" s="270"/>
      <c r="O190" s="270"/>
      <c r="P190" s="270"/>
      <c r="Q190" s="270"/>
      <c r="R190" s="270"/>
      <c r="S190" s="270"/>
      <c r="T190" s="270"/>
      <c r="U190" s="270"/>
      <c r="V190" s="270"/>
      <c r="W190" s="270"/>
      <c r="X190" s="270"/>
      <c r="Y190" s="270"/>
      <c r="Z190" s="270"/>
      <c r="AA190" s="270"/>
      <c r="AB190" s="270"/>
      <c r="AC190" s="270"/>
      <c r="AD190" s="270"/>
      <c r="AE190" s="270"/>
      <c r="AF190" s="270"/>
      <c r="AG190" s="270"/>
      <c r="AH190" s="270"/>
    </row>
    <row r="191" spans="1:34" s="559" customFormat="1" ht="15.75" customHeight="1">
      <c r="A191" s="268"/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  <c r="O191" s="270"/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  <c r="Z191" s="270"/>
      <c r="AA191" s="270"/>
      <c r="AB191" s="270"/>
      <c r="AC191" s="270"/>
      <c r="AD191" s="270"/>
      <c r="AE191" s="270"/>
      <c r="AF191" s="270"/>
      <c r="AG191" s="270"/>
      <c r="AH191" s="270"/>
    </row>
    <row r="192" spans="1:34" s="559" customFormat="1" ht="15.75" customHeight="1">
      <c r="A192" s="268"/>
      <c r="B192" s="270"/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  <c r="O192" s="270"/>
      <c r="P192" s="270"/>
      <c r="Q192" s="270"/>
      <c r="R192" s="270"/>
      <c r="S192" s="270"/>
      <c r="T192" s="270"/>
      <c r="U192" s="270"/>
      <c r="V192" s="270"/>
      <c r="W192" s="270"/>
      <c r="X192" s="270"/>
      <c r="Y192" s="270"/>
      <c r="Z192" s="270"/>
      <c r="AA192" s="270"/>
      <c r="AB192" s="270"/>
      <c r="AC192" s="270"/>
      <c r="AD192" s="270"/>
      <c r="AE192" s="270"/>
      <c r="AF192" s="270"/>
      <c r="AG192" s="270"/>
      <c r="AH192" s="270"/>
    </row>
    <row r="193" spans="1:34" s="559" customFormat="1" ht="15.75" customHeight="1">
      <c r="A193" s="268"/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</row>
    <row r="194" spans="1:34" s="559" customFormat="1" ht="15.75" customHeight="1">
      <c r="A194" s="268"/>
      <c r="B194" s="270"/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0"/>
      <c r="T194" s="270"/>
      <c r="U194" s="270"/>
      <c r="V194" s="270"/>
      <c r="W194" s="270"/>
      <c r="X194" s="270"/>
      <c r="Y194" s="270"/>
      <c r="Z194" s="270"/>
      <c r="AA194" s="270"/>
      <c r="AB194" s="270"/>
      <c r="AC194" s="270"/>
      <c r="AD194" s="270"/>
      <c r="AE194" s="270"/>
      <c r="AF194" s="270"/>
      <c r="AG194" s="270"/>
      <c r="AH194" s="270"/>
    </row>
    <row r="195" spans="1:34" s="559" customFormat="1" ht="15.75" customHeight="1">
      <c r="A195" s="268"/>
      <c r="B195" s="270"/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  <c r="N195" s="270"/>
      <c r="O195" s="270"/>
      <c r="P195" s="270"/>
      <c r="Q195" s="270"/>
      <c r="R195" s="270"/>
      <c r="S195" s="270"/>
      <c r="T195" s="270"/>
      <c r="U195" s="270"/>
      <c r="V195" s="270"/>
      <c r="W195" s="270"/>
      <c r="X195" s="270"/>
      <c r="Y195" s="270"/>
      <c r="Z195" s="270"/>
      <c r="AA195" s="270"/>
      <c r="AB195" s="270"/>
      <c r="AC195" s="270"/>
      <c r="AD195" s="270"/>
      <c r="AE195" s="270"/>
      <c r="AF195" s="270"/>
      <c r="AG195" s="270"/>
      <c r="AH195" s="270"/>
    </row>
    <row r="196" spans="1:34" s="559" customFormat="1" ht="15.75" customHeight="1">
      <c r="A196" s="268"/>
      <c r="B196" s="270"/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0"/>
      <c r="AA196" s="270"/>
      <c r="AB196" s="270"/>
      <c r="AC196" s="270"/>
      <c r="AD196" s="270"/>
      <c r="AE196" s="270"/>
      <c r="AF196" s="270"/>
      <c r="AG196" s="270"/>
      <c r="AH196" s="270"/>
    </row>
    <row r="197" spans="1:34" s="559" customFormat="1" ht="15.75" customHeight="1">
      <c r="A197" s="268"/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0"/>
      <c r="V197" s="270"/>
      <c r="W197" s="270"/>
      <c r="X197" s="270"/>
      <c r="Y197" s="270"/>
      <c r="Z197" s="270"/>
      <c r="AA197" s="270"/>
      <c r="AB197" s="270"/>
      <c r="AC197" s="270"/>
      <c r="AD197" s="270"/>
      <c r="AE197" s="270"/>
      <c r="AF197" s="270"/>
      <c r="AG197" s="270"/>
      <c r="AH197" s="270"/>
    </row>
    <row r="198" spans="1:34" s="559" customFormat="1" ht="15.75" customHeight="1">
      <c r="A198" s="268"/>
      <c r="B198" s="270"/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  <c r="O198" s="270"/>
      <c r="P198" s="270"/>
      <c r="Q198" s="270"/>
      <c r="R198" s="270"/>
      <c r="S198" s="270"/>
      <c r="T198" s="270"/>
      <c r="U198" s="270"/>
      <c r="V198" s="270"/>
      <c r="W198" s="270"/>
      <c r="X198" s="270"/>
      <c r="Y198" s="270"/>
      <c r="Z198" s="270"/>
      <c r="AA198" s="270"/>
      <c r="AB198" s="270"/>
      <c r="AC198" s="270"/>
      <c r="AD198" s="270"/>
      <c r="AE198" s="270"/>
      <c r="AF198" s="270"/>
      <c r="AG198" s="270"/>
      <c r="AH198" s="270"/>
    </row>
    <row r="199" spans="1:34" s="559" customFormat="1" ht="15.75" customHeight="1">
      <c r="A199" s="268"/>
      <c r="B199" s="270"/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/>
      <c r="T199" s="270"/>
      <c r="U199" s="270"/>
      <c r="V199" s="270"/>
      <c r="W199" s="270"/>
      <c r="X199" s="270"/>
      <c r="Y199" s="270"/>
      <c r="Z199" s="270"/>
      <c r="AA199" s="270"/>
      <c r="AB199" s="270"/>
      <c r="AC199" s="270"/>
      <c r="AD199" s="270"/>
      <c r="AE199" s="270"/>
      <c r="AF199" s="270"/>
      <c r="AG199" s="270"/>
      <c r="AH199" s="270"/>
    </row>
    <row r="200" spans="1:34" s="559" customFormat="1" ht="15.75" customHeight="1">
      <c r="A200" s="268"/>
      <c r="B200" s="270"/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  <c r="AB200" s="270"/>
      <c r="AC200" s="270"/>
      <c r="AD200" s="270"/>
      <c r="AE200" s="270"/>
      <c r="AF200" s="270"/>
      <c r="AG200" s="270"/>
      <c r="AH200" s="270"/>
    </row>
    <row r="201" spans="1:34" s="559" customFormat="1" ht="15.75" customHeight="1">
      <c r="A201" s="268"/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  <c r="O201" s="270"/>
      <c r="P201" s="270"/>
      <c r="Q201" s="270"/>
      <c r="R201" s="270"/>
      <c r="S201" s="270"/>
      <c r="T201" s="270"/>
      <c r="U201" s="270"/>
      <c r="V201" s="270"/>
      <c r="W201" s="270"/>
      <c r="X201" s="270"/>
      <c r="Y201" s="270"/>
      <c r="Z201" s="270"/>
      <c r="AA201" s="270"/>
      <c r="AB201" s="270"/>
      <c r="AC201" s="270"/>
      <c r="AD201" s="270"/>
      <c r="AE201" s="270"/>
      <c r="AF201" s="270"/>
      <c r="AG201" s="270"/>
      <c r="AH201" s="270"/>
    </row>
    <row r="202" spans="1:34" s="559" customFormat="1" ht="15.75" customHeight="1">
      <c r="A202" s="268"/>
      <c r="B202" s="270"/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0"/>
      <c r="Y202" s="270"/>
      <c r="Z202" s="270"/>
      <c r="AA202" s="270"/>
      <c r="AB202" s="270"/>
      <c r="AC202" s="270"/>
      <c r="AD202" s="270"/>
      <c r="AE202" s="270"/>
      <c r="AF202" s="270"/>
      <c r="AG202" s="270"/>
      <c r="AH202" s="270"/>
    </row>
    <row r="203" spans="1:34" s="559" customFormat="1" ht="15.75" customHeight="1">
      <c r="A203" s="268"/>
      <c r="B203" s="270"/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  <c r="T203" s="270"/>
      <c r="U203" s="270"/>
      <c r="V203" s="270"/>
      <c r="W203" s="270"/>
      <c r="X203" s="270"/>
      <c r="Y203" s="270"/>
      <c r="Z203" s="270"/>
      <c r="AA203" s="270"/>
      <c r="AB203" s="270"/>
      <c r="AC203" s="270"/>
      <c r="AD203" s="270"/>
      <c r="AE203" s="270"/>
      <c r="AF203" s="270"/>
      <c r="AG203" s="270"/>
      <c r="AH203" s="270"/>
    </row>
    <row r="204" spans="1:34" s="559" customFormat="1" ht="15.75" customHeight="1">
      <c r="A204" s="268"/>
      <c r="B204" s="270"/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  <c r="S204" s="270"/>
      <c r="T204" s="270"/>
      <c r="U204" s="270"/>
      <c r="V204" s="270"/>
      <c r="W204" s="270"/>
      <c r="X204" s="270"/>
      <c r="Y204" s="270"/>
      <c r="Z204" s="270"/>
      <c r="AA204" s="270"/>
      <c r="AB204" s="270"/>
      <c r="AC204" s="270"/>
      <c r="AD204" s="270"/>
      <c r="AE204" s="270"/>
      <c r="AF204" s="270"/>
      <c r="AG204" s="270"/>
      <c r="AH204" s="270"/>
    </row>
    <row r="205" spans="1:34" s="559" customFormat="1" ht="15.75" customHeight="1">
      <c r="A205" s="268"/>
      <c r="B205" s="270"/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  <c r="O205" s="270"/>
      <c r="P205" s="270"/>
      <c r="Q205" s="270"/>
      <c r="R205" s="270"/>
      <c r="S205" s="270"/>
      <c r="T205" s="270"/>
      <c r="U205" s="270"/>
      <c r="V205" s="270"/>
      <c r="W205" s="270"/>
      <c r="X205" s="270"/>
      <c r="Y205" s="270"/>
      <c r="Z205" s="270"/>
      <c r="AA205" s="270"/>
      <c r="AB205" s="270"/>
      <c r="AC205" s="270"/>
      <c r="AD205" s="270"/>
      <c r="AE205" s="270"/>
      <c r="AF205" s="270"/>
      <c r="AG205" s="270"/>
      <c r="AH205" s="270"/>
    </row>
    <row r="206" spans="1:34" s="559" customFormat="1" ht="15.75" customHeight="1">
      <c r="A206" s="268"/>
      <c r="B206" s="270"/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0"/>
      <c r="AA206" s="270"/>
      <c r="AB206" s="270"/>
      <c r="AC206" s="270"/>
      <c r="AD206" s="270"/>
      <c r="AE206" s="270"/>
      <c r="AF206" s="270"/>
      <c r="AG206" s="270"/>
      <c r="AH206" s="270"/>
    </row>
    <row r="207" spans="1:34" s="559" customFormat="1" ht="15.75" customHeight="1">
      <c r="A207" s="268"/>
      <c r="B207" s="270"/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  <c r="O207" s="270"/>
      <c r="P207" s="270"/>
      <c r="Q207" s="270"/>
      <c r="R207" s="270"/>
      <c r="S207" s="270"/>
      <c r="T207" s="270"/>
      <c r="U207" s="270"/>
      <c r="V207" s="270"/>
      <c r="W207" s="270"/>
      <c r="X207" s="270"/>
      <c r="Y207" s="270"/>
      <c r="Z207" s="270"/>
      <c r="AA207" s="270"/>
      <c r="AB207" s="270"/>
      <c r="AC207" s="270"/>
      <c r="AD207" s="270"/>
      <c r="AE207" s="270"/>
      <c r="AF207" s="270"/>
      <c r="AG207" s="270"/>
      <c r="AH207" s="270"/>
    </row>
    <row r="208" spans="1:34" s="559" customFormat="1" ht="15.75" customHeight="1">
      <c r="A208" s="268"/>
      <c r="B208" s="270"/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  <c r="O208" s="270"/>
      <c r="P208" s="270"/>
      <c r="Q208" s="270"/>
      <c r="R208" s="270"/>
      <c r="S208" s="270"/>
      <c r="T208" s="270"/>
      <c r="U208" s="270"/>
      <c r="V208" s="270"/>
      <c r="W208" s="270"/>
      <c r="X208" s="270"/>
      <c r="Y208" s="270"/>
      <c r="Z208" s="270"/>
      <c r="AA208" s="270"/>
      <c r="AB208" s="270"/>
      <c r="AC208" s="270"/>
      <c r="AD208" s="270"/>
      <c r="AE208" s="270"/>
      <c r="AF208" s="270"/>
      <c r="AG208" s="270"/>
      <c r="AH208" s="270"/>
    </row>
    <row r="209" spans="1:34" s="559" customFormat="1" ht="15.75" customHeight="1">
      <c r="A209" s="268"/>
      <c r="B209" s="270"/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  <c r="O209" s="270"/>
      <c r="P209" s="270"/>
      <c r="Q209" s="270"/>
      <c r="R209" s="270"/>
      <c r="S209" s="270"/>
      <c r="T209" s="270"/>
      <c r="U209" s="270"/>
      <c r="V209" s="270"/>
      <c r="W209" s="270"/>
      <c r="X209" s="270"/>
      <c r="Y209" s="270"/>
      <c r="Z209" s="270"/>
      <c r="AA209" s="270"/>
      <c r="AB209" s="270"/>
      <c r="AC209" s="270"/>
      <c r="AD209" s="270"/>
      <c r="AE209" s="270"/>
      <c r="AF209" s="270"/>
      <c r="AG209" s="270"/>
      <c r="AH209" s="270"/>
    </row>
    <row r="210" spans="1:34" s="559" customFormat="1" ht="15.75" customHeight="1">
      <c r="A210" s="268"/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</row>
    <row r="211" spans="1:34" s="559" customFormat="1" ht="15.75" customHeight="1">
      <c r="A211" s="268"/>
      <c r="B211" s="270"/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  <c r="O211" s="270"/>
      <c r="P211" s="270"/>
      <c r="Q211" s="270"/>
      <c r="R211" s="270"/>
      <c r="S211" s="270"/>
      <c r="T211" s="270"/>
      <c r="U211" s="270"/>
      <c r="V211" s="270"/>
      <c r="W211" s="270"/>
      <c r="X211" s="270"/>
      <c r="Y211" s="270"/>
      <c r="Z211" s="270"/>
      <c r="AA211" s="270"/>
      <c r="AB211" s="270"/>
      <c r="AC211" s="270"/>
      <c r="AD211" s="270"/>
      <c r="AE211" s="270"/>
      <c r="AF211" s="270"/>
      <c r="AG211" s="270"/>
      <c r="AH211" s="270"/>
    </row>
    <row r="212" spans="1:34" s="559" customFormat="1" ht="15.75" customHeight="1">
      <c r="A212" s="268"/>
      <c r="B212" s="270"/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  <c r="O212" s="270"/>
      <c r="P212" s="270"/>
      <c r="Q212" s="270"/>
      <c r="R212" s="270"/>
      <c r="S212" s="270"/>
      <c r="T212" s="270"/>
      <c r="U212" s="270"/>
      <c r="V212" s="270"/>
      <c r="W212" s="270"/>
      <c r="X212" s="270"/>
      <c r="Y212" s="270"/>
      <c r="Z212" s="270"/>
      <c r="AA212" s="270"/>
      <c r="AB212" s="270"/>
      <c r="AC212" s="270"/>
      <c r="AD212" s="270"/>
      <c r="AE212" s="270"/>
      <c r="AF212" s="270"/>
      <c r="AG212" s="270"/>
      <c r="AH212" s="270"/>
    </row>
    <row r="213" spans="1:34" s="559" customFormat="1" ht="15.75" customHeight="1">
      <c r="A213" s="268"/>
      <c r="B213" s="270"/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  <c r="O213" s="270"/>
      <c r="P213" s="270"/>
      <c r="Q213" s="270"/>
      <c r="R213" s="270"/>
      <c r="S213" s="270"/>
      <c r="T213" s="270"/>
      <c r="U213" s="270"/>
      <c r="V213" s="270"/>
      <c r="W213" s="270"/>
      <c r="X213" s="270"/>
      <c r="Y213" s="270"/>
      <c r="Z213" s="270"/>
      <c r="AA213" s="270"/>
      <c r="AB213" s="270"/>
      <c r="AC213" s="270"/>
      <c r="AD213" s="270"/>
      <c r="AE213" s="270"/>
      <c r="AF213" s="270"/>
      <c r="AG213" s="270"/>
      <c r="AH213" s="270"/>
    </row>
    <row r="214" spans="1:34" s="559" customFormat="1" ht="15.75" customHeight="1">
      <c r="A214" s="268"/>
      <c r="B214" s="270"/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  <c r="X214" s="270"/>
      <c r="Y214" s="270"/>
      <c r="Z214" s="270"/>
      <c r="AA214" s="270"/>
      <c r="AB214" s="270"/>
      <c r="AC214" s="270"/>
      <c r="AD214" s="270"/>
      <c r="AE214" s="270"/>
      <c r="AF214" s="270"/>
      <c r="AG214" s="270"/>
      <c r="AH214" s="270"/>
    </row>
    <row r="215" spans="1:34" s="559" customFormat="1" ht="15.75" customHeight="1">
      <c r="A215" s="268"/>
      <c r="B215" s="270"/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  <c r="AB215" s="270"/>
      <c r="AC215" s="270"/>
      <c r="AD215" s="270"/>
      <c r="AE215" s="270"/>
      <c r="AF215" s="270"/>
      <c r="AG215" s="270"/>
      <c r="AH215" s="270"/>
    </row>
    <row r="216" spans="1:34" s="559" customFormat="1" ht="15.75" customHeight="1">
      <c r="A216" s="268"/>
      <c r="B216" s="270"/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  <c r="X216" s="270"/>
      <c r="Y216" s="270"/>
      <c r="Z216" s="270"/>
      <c r="AA216" s="270"/>
      <c r="AB216" s="270"/>
      <c r="AC216" s="270"/>
      <c r="AD216" s="270"/>
      <c r="AE216" s="270"/>
      <c r="AF216" s="270"/>
      <c r="AG216" s="270"/>
      <c r="AH216" s="270"/>
    </row>
    <row r="217" spans="1:34" s="559" customFormat="1" ht="15.75" customHeight="1">
      <c r="A217" s="268"/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</row>
    <row r="218" spans="1:34" s="559" customFormat="1" ht="15.75" customHeight="1">
      <c r="A218" s="268"/>
      <c r="B218" s="270"/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270"/>
      <c r="S218" s="270"/>
      <c r="T218" s="270"/>
      <c r="U218" s="270"/>
      <c r="V218" s="270"/>
      <c r="W218" s="270"/>
      <c r="X218" s="270"/>
      <c r="Y218" s="270"/>
      <c r="Z218" s="270"/>
      <c r="AA218" s="270"/>
      <c r="AB218" s="270"/>
      <c r="AC218" s="270"/>
      <c r="AD218" s="270"/>
      <c r="AE218" s="270"/>
      <c r="AF218" s="270"/>
      <c r="AG218" s="270"/>
      <c r="AH218" s="270"/>
    </row>
    <row r="219" spans="1:34" s="559" customFormat="1" ht="15.75" customHeight="1">
      <c r="A219" s="268"/>
      <c r="B219" s="270"/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  <c r="AB219" s="270"/>
      <c r="AC219" s="270"/>
      <c r="AD219" s="270"/>
      <c r="AE219" s="270"/>
      <c r="AF219" s="270"/>
      <c r="AG219" s="270"/>
      <c r="AH219" s="270"/>
    </row>
    <row r="220" spans="1:34" s="559" customFormat="1" ht="15.75" customHeight="1">
      <c r="A220" s="268"/>
      <c r="B220" s="270"/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270"/>
      <c r="S220" s="270"/>
      <c r="T220" s="270"/>
      <c r="U220" s="270"/>
      <c r="V220" s="270"/>
      <c r="W220" s="270"/>
      <c r="X220" s="270"/>
      <c r="Y220" s="270"/>
      <c r="Z220" s="270"/>
      <c r="AA220" s="270"/>
      <c r="AB220" s="270"/>
      <c r="AC220" s="270"/>
      <c r="AD220" s="270"/>
      <c r="AE220" s="270"/>
      <c r="AF220" s="270"/>
      <c r="AG220" s="270"/>
      <c r="AH220" s="270"/>
    </row>
    <row r="221" spans="1:34" s="559" customFormat="1" ht="15.75" customHeight="1">
      <c r="A221" s="268"/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  <c r="O221" s="270"/>
      <c r="P221" s="270"/>
      <c r="Q221" s="270"/>
      <c r="R221" s="270"/>
      <c r="S221" s="270"/>
      <c r="T221" s="270"/>
      <c r="U221" s="270"/>
      <c r="V221" s="270"/>
      <c r="W221" s="270"/>
      <c r="X221" s="270"/>
      <c r="Y221" s="270"/>
      <c r="Z221" s="270"/>
      <c r="AA221" s="270"/>
      <c r="AB221" s="270"/>
      <c r="AC221" s="270"/>
      <c r="AD221" s="270"/>
      <c r="AE221" s="270"/>
      <c r="AF221" s="270"/>
      <c r="AG221" s="270"/>
      <c r="AH221" s="270"/>
    </row>
    <row r="222" spans="1:34" s="559" customFormat="1" ht="15.75" customHeight="1">
      <c r="A222" s="268"/>
      <c r="B222" s="270"/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  <c r="O222" s="270"/>
      <c r="P222" s="270"/>
      <c r="Q222" s="270"/>
      <c r="R222" s="270"/>
      <c r="S222" s="270"/>
      <c r="T222" s="270"/>
      <c r="U222" s="270"/>
      <c r="V222" s="270"/>
      <c r="W222" s="270"/>
      <c r="X222" s="270"/>
      <c r="Y222" s="270"/>
      <c r="Z222" s="270"/>
      <c r="AA222" s="270"/>
      <c r="AB222" s="270"/>
      <c r="AC222" s="270"/>
      <c r="AD222" s="270"/>
      <c r="AE222" s="270"/>
      <c r="AF222" s="270"/>
      <c r="AG222" s="270"/>
      <c r="AH222" s="270"/>
    </row>
    <row r="223" spans="1:34" s="559" customFormat="1" ht="15.75" customHeight="1">
      <c r="A223" s="268"/>
      <c r="B223" s="270"/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  <c r="O223" s="270"/>
      <c r="P223" s="270"/>
      <c r="Q223" s="270"/>
      <c r="R223" s="270"/>
      <c r="S223" s="270"/>
      <c r="T223" s="270"/>
      <c r="U223" s="270"/>
      <c r="V223" s="270"/>
      <c r="W223" s="270"/>
      <c r="X223" s="270"/>
      <c r="Y223" s="270"/>
      <c r="Z223" s="270"/>
      <c r="AA223" s="270"/>
      <c r="AB223" s="270"/>
      <c r="AC223" s="270"/>
      <c r="AD223" s="270"/>
      <c r="AE223" s="270"/>
      <c r="AF223" s="270"/>
      <c r="AG223" s="270"/>
      <c r="AH223" s="270"/>
    </row>
    <row r="224" spans="1:34" s="559" customFormat="1" ht="15.75" customHeight="1">
      <c r="A224" s="268"/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</row>
    <row r="225" spans="1:34" s="559" customFormat="1" ht="15.75" customHeight="1">
      <c r="A225" s="268"/>
      <c r="B225" s="270"/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  <c r="O225" s="270"/>
      <c r="P225" s="270"/>
      <c r="Q225" s="270"/>
      <c r="R225" s="270"/>
      <c r="S225" s="270"/>
      <c r="T225" s="270"/>
      <c r="U225" s="270"/>
      <c r="V225" s="270"/>
      <c r="W225" s="270"/>
      <c r="X225" s="270"/>
      <c r="Y225" s="270"/>
      <c r="Z225" s="270"/>
      <c r="AA225" s="270"/>
      <c r="AB225" s="270"/>
      <c r="AC225" s="270"/>
      <c r="AD225" s="270"/>
      <c r="AE225" s="270"/>
      <c r="AF225" s="270"/>
      <c r="AG225" s="270"/>
      <c r="AH225" s="270"/>
    </row>
    <row r="226" spans="1:34" s="559" customFormat="1" ht="15.75" customHeight="1">
      <c r="A226" s="268"/>
      <c r="B226" s="270"/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  <c r="O226" s="270"/>
      <c r="P226" s="270"/>
      <c r="Q226" s="270"/>
      <c r="R226" s="270"/>
      <c r="S226" s="270"/>
      <c r="T226" s="270"/>
      <c r="U226" s="270"/>
      <c r="V226" s="270"/>
      <c r="W226" s="270"/>
      <c r="X226" s="270"/>
      <c r="Y226" s="270"/>
      <c r="Z226" s="270"/>
      <c r="AA226" s="270"/>
      <c r="AB226" s="270"/>
      <c r="AC226" s="270"/>
      <c r="AD226" s="270"/>
      <c r="AE226" s="270"/>
      <c r="AF226" s="270"/>
      <c r="AG226" s="270"/>
      <c r="AH226" s="270"/>
    </row>
    <row r="227" spans="1:34" s="559" customFormat="1" ht="15.75" customHeight="1">
      <c r="A227" s="268"/>
      <c r="B227" s="270"/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  <c r="O227" s="270"/>
      <c r="P227" s="270"/>
      <c r="Q227" s="270"/>
      <c r="R227" s="270"/>
      <c r="S227" s="270"/>
      <c r="T227" s="270"/>
      <c r="U227" s="270"/>
      <c r="V227" s="270"/>
      <c r="W227" s="270"/>
      <c r="X227" s="270"/>
      <c r="Y227" s="270"/>
      <c r="Z227" s="270"/>
      <c r="AA227" s="270"/>
      <c r="AB227" s="270"/>
      <c r="AC227" s="270"/>
      <c r="AD227" s="270"/>
      <c r="AE227" s="270"/>
      <c r="AF227" s="270"/>
      <c r="AG227" s="270"/>
      <c r="AH227" s="270"/>
    </row>
    <row r="228" spans="1:34" s="559" customFormat="1" ht="15.75" customHeight="1">
      <c r="A228" s="268"/>
      <c r="B228" s="270"/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  <c r="O228" s="270"/>
      <c r="P228" s="270"/>
      <c r="Q228" s="270"/>
      <c r="R228" s="270"/>
      <c r="S228" s="270"/>
      <c r="T228" s="270"/>
      <c r="U228" s="270"/>
      <c r="V228" s="270"/>
      <c r="W228" s="270"/>
      <c r="X228" s="270"/>
      <c r="Y228" s="270"/>
      <c r="Z228" s="270"/>
      <c r="AA228" s="270"/>
      <c r="AB228" s="270"/>
      <c r="AC228" s="270"/>
      <c r="AD228" s="270"/>
      <c r="AE228" s="270"/>
      <c r="AF228" s="270"/>
      <c r="AG228" s="270"/>
      <c r="AH228" s="270"/>
    </row>
    <row r="229" spans="1:34" s="288" customFormat="1" ht="15.75" customHeight="1">
      <c r="A229" s="268"/>
      <c r="B229" s="300"/>
      <c r="C229" s="300"/>
      <c r="D229" s="300"/>
      <c r="E229" s="300"/>
      <c r="F229" s="300"/>
      <c r="G229" s="300"/>
      <c r="H229" s="300"/>
      <c r="I229" s="300"/>
      <c r="J229" s="300"/>
      <c r="K229" s="300"/>
      <c r="L229" s="300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0"/>
      <c r="X229" s="300"/>
      <c r="Y229" s="300"/>
      <c r="Z229" s="300"/>
      <c r="AA229" s="300"/>
      <c r="AB229" s="300"/>
      <c r="AC229" s="300"/>
      <c r="AD229" s="300"/>
      <c r="AE229" s="300"/>
      <c r="AF229" s="300"/>
      <c r="AG229" s="300"/>
      <c r="AH229" s="300"/>
    </row>
    <row r="230" spans="1:34" s="288" customFormat="1" ht="15.75" customHeight="1">
      <c r="A230" s="268"/>
      <c r="B230" s="300"/>
      <c r="C230" s="300"/>
      <c r="D230" s="300"/>
      <c r="E230" s="300"/>
      <c r="F230" s="300"/>
      <c r="G230" s="300"/>
      <c r="H230" s="300"/>
      <c r="I230" s="300"/>
      <c r="J230" s="300"/>
      <c r="K230" s="300"/>
      <c r="L230" s="300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0"/>
      <c r="X230" s="300"/>
      <c r="Y230" s="300"/>
      <c r="Z230" s="300"/>
      <c r="AA230" s="300"/>
      <c r="AB230" s="300"/>
      <c r="AC230" s="300"/>
      <c r="AD230" s="300"/>
      <c r="AE230" s="300"/>
      <c r="AF230" s="300"/>
      <c r="AG230" s="300"/>
      <c r="AH230" s="300"/>
    </row>
    <row r="231" spans="1:34" s="288" customFormat="1" ht="15.75" customHeight="1">
      <c r="A231" s="268"/>
      <c r="B231" s="300"/>
      <c r="C231" s="300"/>
      <c r="D231" s="300"/>
      <c r="E231" s="300"/>
      <c r="F231" s="300"/>
      <c r="G231" s="300"/>
      <c r="H231" s="300"/>
      <c r="I231" s="300"/>
      <c r="J231" s="300"/>
      <c r="K231" s="300"/>
      <c r="L231" s="300"/>
      <c r="M231" s="300"/>
      <c r="N231" s="300"/>
      <c r="O231" s="300"/>
      <c r="P231" s="300"/>
      <c r="Q231" s="300"/>
      <c r="R231" s="300"/>
      <c r="S231" s="300"/>
      <c r="T231" s="300"/>
      <c r="U231" s="300"/>
      <c r="V231" s="300"/>
      <c r="W231" s="300"/>
      <c r="X231" s="300"/>
      <c r="Y231" s="300"/>
      <c r="Z231" s="300"/>
      <c r="AA231" s="300"/>
      <c r="AB231" s="300"/>
      <c r="AC231" s="300"/>
      <c r="AD231" s="300"/>
      <c r="AE231" s="300"/>
      <c r="AF231" s="300"/>
      <c r="AG231" s="300"/>
      <c r="AH231" s="300"/>
    </row>
    <row r="232" spans="1:34" s="288" customFormat="1" ht="15.75" customHeight="1">
      <c r="A232" s="268"/>
      <c r="B232" s="300"/>
      <c r="C232" s="300"/>
      <c r="D232" s="300"/>
      <c r="E232" s="300"/>
      <c r="F232" s="300"/>
      <c r="G232" s="300"/>
      <c r="H232" s="300"/>
      <c r="I232" s="300"/>
      <c r="J232" s="300"/>
      <c r="K232" s="300"/>
      <c r="L232" s="300"/>
      <c r="M232" s="300"/>
      <c r="N232" s="300"/>
      <c r="O232" s="300"/>
      <c r="P232" s="300"/>
      <c r="Q232" s="300"/>
      <c r="R232" s="300"/>
      <c r="S232" s="300"/>
      <c r="T232" s="300"/>
      <c r="U232" s="300"/>
      <c r="V232" s="300"/>
      <c r="W232" s="300"/>
      <c r="X232" s="300"/>
      <c r="Y232" s="300"/>
      <c r="Z232" s="300"/>
      <c r="AA232" s="300"/>
      <c r="AB232" s="300"/>
      <c r="AC232" s="300"/>
      <c r="AD232" s="300"/>
      <c r="AE232" s="300"/>
      <c r="AF232" s="300"/>
      <c r="AG232" s="300"/>
      <c r="AH232" s="300"/>
    </row>
    <row r="233" spans="1:34" s="288" customFormat="1" ht="15.75" customHeight="1">
      <c r="A233" s="268"/>
      <c r="B233" s="300"/>
      <c r="C233" s="300"/>
      <c r="D233" s="300"/>
      <c r="E233" s="300"/>
      <c r="F233" s="300"/>
      <c r="G233" s="300"/>
      <c r="H233" s="300"/>
      <c r="I233" s="300"/>
      <c r="J233" s="300"/>
      <c r="K233" s="300"/>
      <c r="L233" s="300"/>
      <c r="M233" s="300"/>
      <c r="N233" s="300"/>
      <c r="O233" s="300"/>
      <c r="P233" s="300"/>
      <c r="Q233" s="300"/>
      <c r="R233" s="300"/>
      <c r="S233" s="300"/>
      <c r="T233" s="300"/>
      <c r="U233" s="300"/>
      <c r="V233" s="300"/>
      <c r="W233" s="300"/>
      <c r="X233" s="300"/>
      <c r="Y233" s="300"/>
      <c r="Z233" s="300"/>
      <c r="AA233" s="300"/>
      <c r="AB233" s="300"/>
      <c r="AC233" s="300"/>
      <c r="AD233" s="300"/>
      <c r="AE233" s="300"/>
      <c r="AF233" s="300"/>
      <c r="AG233" s="300"/>
      <c r="AH233" s="300"/>
    </row>
    <row r="234" spans="1:34" s="288" customFormat="1" ht="15.75" customHeight="1">
      <c r="A234" s="268"/>
      <c r="B234" s="300"/>
      <c r="C234" s="300"/>
      <c r="D234" s="300"/>
      <c r="E234" s="300"/>
      <c r="F234" s="300"/>
      <c r="G234" s="300"/>
      <c r="H234" s="300"/>
      <c r="I234" s="300"/>
      <c r="J234" s="300"/>
      <c r="K234" s="300"/>
      <c r="L234" s="300"/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00"/>
      <c r="Y234" s="300"/>
      <c r="Z234" s="300"/>
      <c r="AA234" s="300"/>
      <c r="AB234" s="300"/>
      <c r="AC234" s="300"/>
      <c r="AD234" s="300"/>
      <c r="AE234" s="300"/>
      <c r="AF234" s="300"/>
      <c r="AG234" s="300"/>
      <c r="AH234" s="300"/>
    </row>
    <row r="235" spans="1:34" s="288" customFormat="1" ht="15.75" customHeight="1">
      <c r="A235" s="268"/>
      <c r="B235" s="300"/>
      <c r="C235" s="300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0"/>
      <c r="Z235" s="300"/>
      <c r="AA235" s="300"/>
      <c r="AB235" s="300"/>
      <c r="AC235" s="300"/>
      <c r="AD235" s="300"/>
      <c r="AE235" s="300"/>
      <c r="AF235" s="300"/>
      <c r="AG235" s="300"/>
      <c r="AH235" s="300"/>
    </row>
    <row r="236" spans="1:34" s="288" customFormat="1" ht="15.75" customHeight="1">
      <c r="A236" s="268"/>
      <c r="B236" s="300"/>
      <c r="C236" s="300"/>
      <c r="D236" s="300"/>
      <c r="E236" s="300"/>
      <c r="F236" s="300"/>
      <c r="G236" s="300"/>
      <c r="H236" s="300"/>
      <c r="I236" s="300"/>
      <c r="J236" s="300"/>
      <c r="K236" s="300"/>
      <c r="L236" s="300"/>
      <c r="M236" s="300"/>
      <c r="N236" s="300"/>
      <c r="O236" s="300"/>
      <c r="P236" s="300"/>
      <c r="Q236" s="300"/>
      <c r="R236" s="300"/>
      <c r="S236" s="300"/>
      <c r="T236" s="300"/>
      <c r="U236" s="300"/>
      <c r="V236" s="300"/>
      <c r="W236" s="300"/>
      <c r="X236" s="300"/>
      <c r="Y236" s="300"/>
      <c r="Z236" s="300"/>
      <c r="AA236" s="300"/>
      <c r="AB236" s="300"/>
      <c r="AC236" s="300"/>
      <c r="AD236" s="300"/>
      <c r="AE236" s="300"/>
      <c r="AF236" s="300"/>
      <c r="AG236" s="300"/>
      <c r="AH236" s="300"/>
    </row>
    <row r="237" spans="1:248" s="288" customFormat="1" ht="15.75" customHeight="1">
      <c r="A237" s="268"/>
      <c r="B237" s="300"/>
      <c r="C237" s="300"/>
      <c r="D237" s="300"/>
      <c r="E237" s="300"/>
      <c r="F237" s="300"/>
      <c r="G237" s="300"/>
      <c r="H237" s="300"/>
      <c r="I237" s="300"/>
      <c r="J237" s="300"/>
      <c r="K237" s="300"/>
      <c r="L237" s="300"/>
      <c r="M237" s="300"/>
      <c r="N237" s="300"/>
      <c r="O237" s="300"/>
      <c r="P237" s="300"/>
      <c r="Q237" s="300"/>
      <c r="R237" s="300"/>
      <c r="S237" s="300"/>
      <c r="T237" s="300"/>
      <c r="U237" s="300"/>
      <c r="V237" s="300"/>
      <c r="W237" s="300"/>
      <c r="X237" s="300"/>
      <c r="Y237" s="300"/>
      <c r="Z237" s="300"/>
      <c r="AA237" s="300"/>
      <c r="AB237" s="300"/>
      <c r="AC237" s="300"/>
      <c r="AD237" s="300"/>
      <c r="AE237" s="300"/>
      <c r="AF237" s="300"/>
      <c r="AG237" s="300"/>
      <c r="AH237" s="300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  <c r="FW237" s="54"/>
      <c r="FX237" s="54"/>
      <c r="FY237" s="54"/>
      <c r="FZ237" s="54"/>
      <c r="GA237" s="54"/>
      <c r="GB237" s="54"/>
      <c r="GC237" s="54"/>
      <c r="GD237" s="54"/>
      <c r="GE237" s="54"/>
      <c r="GF237" s="54"/>
      <c r="GG237" s="54"/>
      <c r="GH237" s="54"/>
      <c r="GI237" s="54"/>
      <c r="GJ237" s="54"/>
      <c r="GK237" s="54"/>
      <c r="GL237" s="54"/>
      <c r="GM237" s="54"/>
      <c r="GN237" s="54"/>
      <c r="GO237" s="54"/>
      <c r="GP237" s="54"/>
      <c r="GQ237" s="54"/>
      <c r="GR237" s="54"/>
      <c r="GS237" s="54"/>
      <c r="GT237" s="54"/>
      <c r="GU237" s="54"/>
      <c r="GV237" s="54"/>
      <c r="GW237" s="54"/>
      <c r="GX237" s="54"/>
      <c r="GY237" s="54"/>
      <c r="GZ237" s="54"/>
      <c r="HA237" s="54"/>
      <c r="HB237" s="54"/>
      <c r="HC237" s="54"/>
      <c r="HD237" s="54"/>
      <c r="HE237" s="54"/>
      <c r="HF237" s="54"/>
      <c r="HG237" s="54"/>
      <c r="HH237" s="54"/>
      <c r="HI237" s="54"/>
      <c r="HJ237" s="54"/>
      <c r="HK237" s="54"/>
      <c r="HL237" s="54"/>
      <c r="HM237" s="54"/>
      <c r="HN237" s="54"/>
      <c r="HO237" s="54"/>
      <c r="HP237" s="54"/>
      <c r="HQ237" s="54"/>
      <c r="HR237" s="54"/>
      <c r="HS237" s="54"/>
      <c r="HT237" s="54"/>
      <c r="HU237" s="54"/>
      <c r="HV237" s="54"/>
      <c r="HW237" s="54"/>
      <c r="HX237" s="54"/>
      <c r="HY237" s="54"/>
      <c r="HZ237" s="54"/>
      <c r="IA237" s="54"/>
      <c r="IB237" s="54"/>
      <c r="IC237" s="54"/>
      <c r="ID237" s="54"/>
      <c r="IE237" s="54"/>
      <c r="IF237" s="54"/>
      <c r="IG237" s="54"/>
      <c r="IH237" s="54"/>
      <c r="II237" s="54"/>
      <c r="IJ237" s="54"/>
      <c r="IK237" s="54"/>
      <c r="IL237" s="54"/>
      <c r="IM237" s="54"/>
      <c r="IN237" s="54"/>
    </row>
    <row r="238" spans="1:34" ht="15.75" customHeight="1">
      <c r="A238" s="301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</row>
    <row r="239" spans="1:34" ht="15.75" customHeight="1">
      <c r="A239" s="301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</row>
    <row r="240" spans="1:34" ht="15.75" customHeight="1">
      <c r="A240" s="301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</row>
    <row r="241" spans="1:34" ht="15.75" customHeight="1">
      <c r="A241" s="301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</row>
    <row r="242" spans="1:34" ht="15.75" customHeight="1">
      <c r="A242" s="301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</row>
    <row r="243" spans="1:34" ht="15.75" customHeight="1">
      <c r="A243" s="301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</row>
    <row r="244" spans="1:34" ht="15.75" customHeight="1">
      <c r="A244" s="301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</row>
    <row r="245" spans="1:34" ht="15.75" customHeight="1">
      <c r="A245" s="301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</row>
    <row r="246" spans="1:34" ht="15.75" customHeight="1">
      <c r="A246" s="301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</row>
    <row r="247" spans="1:34" ht="15.75" customHeight="1">
      <c r="A247" s="301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</row>
    <row r="248" spans="1:34" ht="15.75" customHeight="1">
      <c r="A248" s="301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</row>
    <row r="249" spans="1:34" ht="15.75" customHeight="1">
      <c r="A249" s="301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</row>
    <row r="250" spans="1:34" ht="15.75" customHeight="1">
      <c r="A250" s="301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</row>
    <row r="251" spans="1:34" ht="15.75" customHeight="1">
      <c r="A251" s="301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</row>
    <row r="252" spans="1:34" ht="15.75" customHeight="1">
      <c r="A252" s="301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</row>
    <row r="253" spans="1:34" ht="15.75" customHeight="1">
      <c r="A253" s="301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</row>
    <row r="254" spans="1:34" ht="15.75" customHeight="1">
      <c r="A254" s="301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</row>
    <row r="255" spans="1:34" ht="15.75" customHeight="1">
      <c r="A255" s="301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</row>
    <row r="256" spans="1:34" ht="15.75" customHeight="1">
      <c r="A256" s="301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</row>
    <row r="257" spans="1:34" ht="15.75" customHeight="1">
      <c r="A257" s="301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</row>
    <row r="258" spans="1:34" ht="15.75" customHeight="1">
      <c r="A258" s="301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</row>
    <row r="259" spans="1:34" ht="15.75" customHeight="1">
      <c r="A259" s="301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</row>
    <row r="260" spans="1:34" ht="15.75" customHeight="1">
      <c r="A260" s="301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</row>
    <row r="261" spans="1:34" ht="15.75" customHeight="1">
      <c r="A261" s="301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</row>
    <row r="262" spans="1:34" ht="15.75" customHeight="1">
      <c r="A262" s="301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</row>
    <row r="263" spans="1:34" ht="15.75" customHeight="1">
      <c r="A263" s="301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</row>
    <row r="264" spans="1:34" ht="15.75" customHeight="1">
      <c r="A264" s="301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</row>
    <row r="265" spans="1:34" ht="15.75" customHeight="1">
      <c r="A265" s="301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</row>
    <row r="266" spans="1:34" ht="15.75" customHeight="1">
      <c r="A266" s="301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</row>
    <row r="267" spans="1:34" ht="15.75" customHeight="1">
      <c r="A267" s="301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</row>
    <row r="268" spans="1:34" ht="15.75" customHeight="1">
      <c r="A268" s="301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</row>
    <row r="269" spans="1:34" ht="15.75" customHeight="1">
      <c r="A269" s="301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</row>
    <row r="270" spans="1:34" ht="15.75" customHeight="1">
      <c r="A270" s="301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</row>
    <row r="271" spans="1:34" ht="15.75" customHeight="1">
      <c r="A271" s="301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</row>
    <row r="272" spans="1:34" ht="15">
      <c r="A272" s="301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</row>
    <row r="273" spans="1:34" ht="15">
      <c r="A273" s="301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</row>
    <row r="274" spans="1:34" ht="15">
      <c r="A274" s="301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</row>
    <row r="275" spans="1:34" ht="15">
      <c r="A275" s="301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</row>
    <row r="276" spans="1:34" ht="15">
      <c r="A276" s="301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</row>
    <row r="277" spans="1:34" ht="15">
      <c r="A277" s="301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</row>
    <row r="278" spans="1:34" ht="15">
      <c r="A278" s="301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</row>
    <row r="279" spans="1:34" ht="15">
      <c r="A279" s="301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</row>
    <row r="280" spans="1:34" ht="15">
      <c r="A280" s="301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</row>
    <row r="281" spans="1:34" ht="15">
      <c r="A281" s="301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</row>
    <row r="282" spans="1:34" ht="15">
      <c r="A282" s="301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</row>
    <row r="283" spans="1:34" ht="15">
      <c r="A283" s="301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</row>
    <row r="284" spans="1:34" ht="15">
      <c r="A284" s="301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</row>
    <row r="285" spans="1:34" ht="15">
      <c r="A285" s="301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</row>
    <row r="286" spans="1:34" ht="15">
      <c r="A286" s="301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</row>
    <row r="287" spans="1:34" ht="15">
      <c r="A287" s="301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</row>
    <row r="288" spans="1:34" ht="15">
      <c r="A288" s="301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</row>
    <row r="289" spans="1:34" ht="15">
      <c r="A289" s="301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</row>
    <row r="290" spans="1:34" ht="15">
      <c r="A290" s="301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</row>
    <row r="291" spans="1:34" ht="15">
      <c r="A291" s="301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</row>
    <row r="292" spans="1:34" ht="15">
      <c r="A292" s="301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</row>
    <row r="293" spans="1:34" ht="15">
      <c r="A293" s="301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</row>
    <row r="294" spans="1:34" ht="15">
      <c r="A294" s="301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</row>
    <row r="295" spans="1:34" ht="15">
      <c r="A295" s="301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</row>
    <row r="296" spans="1:34" ht="15">
      <c r="A296" s="301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</row>
    <row r="297" spans="1:34" ht="15">
      <c r="A297" s="301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</row>
    <row r="298" spans="1:34" ht="15">
      <c r="A298" s="301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</row>
    <row r="299" spans="1:34" ht="15">
      <c r="A299" s="301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</row>
    <row r="300" spans="1:34" ht="15">
      <c r="A300" s="301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</row>
    <row r="301" spans="1:34" ht="15">
      <c r="A301" s="301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</row>
    <row r="302" spans="1:34" ht="15">
      <c r="A302" s="301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</row>
    <row r="303" spans="1:34" ht="15">
      <c r="A303" s="301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</row>
    <row r="304" spans="1:34" ht="15">
      <c r="A304" s="301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</row>
    <row r="305" spans="1:34" ht="15">
      <c r="A305" s="301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</row>
    <row r="306" spans="1:34" ht="15">
      <c r="A306" s="301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</row>
    <row r="307" spans="1:34" ht="15">
      <c r="A307" s="301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</row>
    <row r="308" spans="1:34" ht="15">
      <c r="A308" s="301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</row>
    <row r="309" spans="1:34" ht="15">
      <c r="A309" s="301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</row>
    <row r="310" spans="1:34" ht="15">
      <c r="A310" s="301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</row>
    <row r="311" spans="1:34" ht="15">
      <c r="A311" s="301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</row>
    <row r="312" spans="1:34" ht="15">
      <c r="A312" s="301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</row>
    <row r="313" spans="1:34" ht="15">
      <c r="A313" s="301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</row>
    <row r="314" spans="1:34" ht="15">
      <c r="A314" s="301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</row>
    <row r="315" spans="1:34" ht="15">
      <c r="A315" s="301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</row>
    <row r="316" spans="1:34" ht="15">
      <c r="A316" s="301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</row>
    <row r="317" spans="1:34" ht="15">
      <c r="A317" s="301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</row>
    <row r="318" spans="1:34" ht="15">
      <c r="A318" s="301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</row>
    <row r="319" spans="1:34" ht="15">
      <c r="A319" s="301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</row>
    <row r="320" spans="1:34" ht="15">
      <c r="A320" s="301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</row>
    <row r="321" spans="1:34" ht="15">
      <c r="A321" s="301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</row>
    <row r="322" spans="1:34" ht="15">
      <c r="A322" s="301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</row>
    <row r="323" spans="1:34" ht="15">
      <c r="A323" s="301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</row>
    <row r="324" spans="1:34" ht="15">
      <c r="A324" s="301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</row>
    <row r="325" spans="1:34" ht="15">
      <c r="A325" s="301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</row>
    <row r="326" spans="1:34" ht="15">
      <c r="A326" s="301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</row>
    <row r="327" spans="1:34" ht="15">
      <c r="A327" s="301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</row>
    <row r="328" spans="1:34" ht="15">
      <c r="A328" s="301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</row>
    <row r="329" spans="1:34" ht="15">
      <c r="A329" s="301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</row>
    <row r="330" spans="1:34" ht="15">
      <c r="A330" s="301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</row>
    <row r="331" spans="1:34" ht="15">
      <c r="A331" s="301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</row>
    <row r="332" spans="1:34" ht="15">
      <c r="A332" s="301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</row>
    <row r="333" spans="1:34" ht="15">
      <c r="A333" s="301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</row>
    <row r="334" spans="1:34" ht="15">
      <c r="A334" s="301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</row>
  </sheetData>
  <sheetProtection/>
  <protectedRanges>
    <protectedRange sqref="B117:B120" name="Tartom?ny5_6_1"/>
    <protectedRange sqref="E117:AB117 C117" name="Tartom?ny6_1_1_1_1"/>
    <protectedRange sqref="AH92:AH100" name="Tartom?ny12_1_2_1_1"/>
    <protectedRange sqref="AH101 A101 AF92:AG101" name="Tartom?ny5_4_1_1_1"/>
    <protectedRange sqref="B91:B95" name="Tartom?ny5_2_5_1_1_1"/>
    <protectedRange sqref="B96:B97" name="Tartom?ny5_2_1_3_1_1_1"/>
    <protectedRange sqref="B98:B100" name="Tartom?ny5_2_2_2_1_1_1"/>
    <protectedRange sqref="B101" name="Tartom?ny5_2_3_3_1_1_1"/>
    <protectedRange sqref="Z101:AB101 Z92:AB97" name="Tartom?ny5_1_2_1_1_1"/>
    <protectedRange sqref="C95 E92:Y95" name="Tartom?ny5_2_4_1_1_1_1"/>
    <protectedRange sqref="C91:C94" name="Tartom?ny3_1_1_2_3_1_1_1_1_1_1"/>
    <protectedRange sqref="G96:G97 J96:Y97" name="Tartom?ny5_2_1_1_1_1_1_1"/>
    <protectedRange sqref="H96:I97 E96:F97" name="Tartom?ny5_4_1_3_1_1_1_1"/>
    <protectedRange sqref="C96:C97" name="Tartom?ny3_1_1_2_3_2_1_1_1_1_1"/>
    <protectedRange sqref="C98 E98:AB100" name="Tartom?ny5_2_2_1_1_1_1_1"/>
    <protectedRange sqref="C99:C100" name="Tartom?ny3_1_1_2_3_3_1_1_1_1_1"/>
    <protectedRange sqref="G101 J101:Y101" name="Tartom?ny5_2_3_1_1_1_1_1"/>
    <protectedRange sqref="H101:I101 E101:F101" name="Tartom?ny5_4_1_1_2_1_1_1_1"/>
    <protectedRange sqref="C101" name="Tartom?ny3_1_1_2_3_4_1_1_1_1_1"/>
    <protectedRange sqref="D96" name="Tartom?ny5_4_1_2_1_1_1_1_1"/>
    <protectedRange sqref="D101" name="Tartom?ny5_4_1_1_1_1_1_1_1_1"/>
    <protectedRange sqref="AF90 AH90" name="Tartom?ny10_1_2_1_1_1_1"/>
    <protectedRange sqref="AG90" name="Tartom?ny3_1_1_3_1_1_1_1"/>
    <protectedRange sqref="A90" name="Tartom?ny3_1_1_2_4_2_1_1_1"/>
    <protectedRange sqref="E90:T90 V90:AB90" name="Tartom?ny3_1_5_1_1_1_1_1"/>
    <protectedRange sqref="C90" name="Tartom?ny3_1_1_2_4_1_1_1_1_1_1"/>
    <protectedRange sqref="U90" name="Tartom?ny3_1_4_1_1_1_1_1_1"/>
    <protectedRange sqref="C125" name="Tartom?ny1_2_3_1"/>
    <protectedRange sqref="A92:A100" name="Tartom?ny5_4_1_1_1_1"/>
    <protectedRange sqref="A117" name="Tartom?ny6_1_1_2_1"/>
    <protectedRange sqref="B113:B116" name="Tartom?ny5_6_1_2_1"/>
    <protectedRange sqref="B109" name="Tartom?ny5_6_1_1"/>
    <protectedRange sqref="B110:B112" name="Tartom?ny5_6_1_2_1_1"/>
    <protectedRange sqref="AH70 AF70" name="Tartom?ny12_1_1_1_1"/>
    <protectedRange sqref="R65:AB65 Q64:S64 E64:O65 E71:AB74" name="Tartom?ny3_1_1_1_2_1"/>
    <protectedRange sqref="AG70 R70:AB70 E70:P70" name="Tartom?ny5_1_3_2"/>
    <protectedRange sqref="AH74 AF65:AG65 AF71:AG71 AG72:AG73 AF72:AF74" name="Tartom?ny10_1_1_1_1"/>
    <protectedRange sqref="AG74 AH65 AH71:AH73" name="Tartom?ny3_1_1_1_1_1_1"/>
    <protectedRange sqref="C70" name="Tartom?ny5_1_3_1_1_1"/>
    <protectedRange sqref="C64:C65 C71:C72" name="Tartom?ny3_1_1_2_2_2_1"/>
    <protectedRange sqref="A72" name="Tartom?ny3_1_1_2_2_1_1"/>
    <protectedRange sqref="A70" name="Tartom?ny5_1_3_1_1_1_1_1"/>
    <protectedRange sqref="Z156:AB159" name="Tartom?ny5_3_1_1_1_1"/>
    <protectedRange sqref="E153:T153 V151:AB151 E151:T151 V153:AB153" name="Tartom?ny3_1_5_3_1_1"/>
    <protectedRange sqref="C153 C151" name="Tartom?ny3_1_1_2_4_1_2_1_2_1"/>
    <protectedRange sqref="U151 U153" name="Tartom?ny3_1_4_1_3_1_1_1"/>
    <protectedRange sqref="J156:Y157 G156:G157" name="Tartom?ny5_2_1_2_1_1_1"/>
    <protectedRange sqref="E156:F157 H156:I157" name="Tartom?ny5_4_1_6_1_1_1"/>
    <protectedRange sqref="C156:C157" name="Tartom?ny3_1_1_2_3_2_2_1_1_1"/>
    <protectedRange sqref="J158:Y159 G158:G159" name="Tartom?ny5_2_3_2_1_1_1"/>
    <protectedRange sqref="H158:I159 E158:F159" name="Tartom?ny5_4_1_1_3_1_1_1"/>
    <protectedRange sqref="C158:C159" name="Tartom?ny3_1_1_2_3_4_2_1_1_1"/>
    <protectedRange sqref="D156" name="Tartom?ny5_4_1_2_2_1_1_1"/>
    <protectedRange sqref="D158" name="Tartom?ny5_4_1_1_1_2_1"/>
    <protectedRange sqref="W154:AB155 T154:T155 E154:P155" name="Tartom?ny9_1_1_1_1_1_1"/>
    <protectedRange sqref="V152 V154:V155" name="Tartom?ny3_1_5_2_1_2_1"/>
    <protectedRange sqref="U152 U154:U155" name="Tartom?ny3_1_4_1_2_1_2_1"/>
    <protectedRange sqref="A159" name="Tartom?ny9_1_2_1_1_1"/>
    <protectedRange sqref="A150" name="Tartom?ny9_1_1_1_1_1_3"/>
    <protectedRange sqref="B42" name="Tartom?ny1_2_1_1_1"/>
    <protectedRange sqref="AF108:AH108" name="Tartom?ny5_6"/>
    <protectedRange sqref="J108:AB108 G108 B108:C108" name="Tartom?ny5_6_1_2"/>
    <protectedRange sqref="H108:I108 E108:F108" name="Tartom?ny5_4_1_1"/>
    <protectedRange sqref="D155" name="Tartom?ny5_3_3_1_2_1"/>
    <protectedRange sqref="C26:C27 C35 B25:B39" name="Tartom?ny3_2_1_2_1_1_1"/>
    <protectedRange sqref="B11" name="Tartom?ny1_1_5_2_1"/>
    <protectedRange sqref="B16" name="Tartom?ny3_2_3_1_1_1"/>
    <protectedRange sqref="B43:B44" name="Tartom?ny1_2_1_1"/>
    <protectedRange sqref="B45:B50" name="Tartom?ny3_2_2_1_1_1_1"/>
    <protectedRange sqref="C45:C50" name="Tartom?ny3_2_1_1_2_1_1_1"/>
    <protectedRange sqref="AH78:AH79 AF78:AF79 AH81:AH86 AF81:AF86" name="Tartom?ny10_1_2_1_1_1_1_2"/>
    <protectedRange sqref="AG78:AG79 AG81:AG86" name="Tartom?ny3_1_1_3_1_1_1_1_2"/>
    <protectedRange sqref="A86" name="Tartom?ny3_1_1_2_4_2_1_1_1_1"/>
    <protectedRange sqref="B86" name="Tartom?ny3_1_1_2_4_1_4_1_1_1"/>
    <protectedRange sqref="V78:AB79 E78:T79 V81:AB86 E81:T86 E80:P80" name="Tartom?ny3_1_5_1_1_1_1_1_2"/>
    <protectedRange sqref="C78:C86" name="Tartom?ny3_1_1_2_4_1_1_1_1_1_1_2"/>
    <protectedRange sqref="U78:U79 U81:U86" name="Tartom?ny3_1_4_1_1_1_1_1_1_2"/>
    <protectedRange sqref="A78:A85" name="Tartom?ny3_1_1_2_4_2_1_1_1_1_1_2"/>
    <protectedRange sqref="AF80 AH80" name="Tartom?ny10_1_1_2_1_2_1_1"/>
    <protectedRange sqref="Q80:AB80" name="Tartom?ny3_1_3_1_2_1_1_2_1_1_1"/>
    <protectedRange sqref="A108" name="Tartom?ny5_6_3"/>
    <protectedRange sqref="D108" name="Tartom?ny5_4_1_1_2"/>
    <protectedRange sqref="AA104" name="Tartom?ny5_6_4"/>
    <protectedRange sqref="B13:B15" name="Tartom?ny1_1_5_2_1_1"/>
    <protectedRange sqref="C15" name="Tartom?ny1_1_1_1_1_1_1"/>
    <protectedRange sqref="B12" name="Tartom?ny1_1_5_1_1_1_1"/>
  </protectedRanges>
  <mergeCells count="58">
    <mergeCell ref="B10:C10"/>
    <mergeCell ref="B53:C53"/>
    <mergeCell ref="A1:AH1"/>
    <mergeCell ref="A2:AH2"/>
    <mergeCell ref="A3:AH3"/>
    <mergeCell ref="A4:AH4"/>
    <mergeCell ref="A5:AH5"/>
    <mergeCell ref="A6:A8"/>
    <mergeCell ref="B6:B8"/>
    <mergeCell ref="AC6:AC8"/>
    <mergeCell ref="AD6:AD8"/>
    <mergeCell ref="AE6:AE8"/>
    <mergeCell ref="AF6:AH7"/>
    <mergeCell ref="T7:V7"/>
    <mergeCell ref="W7:Y7"/>
    <mergeCell ref="Z7:AB7"/>
    <mergeCell ref="Q7:S7"/>
    <mergeCell ref="E6:AB6"/>
    <mergeCell ref="B9:C9"/>
    <mergeCell ref="H7:J7"/>
    <mergeCell ref="K7:M7"/>
    <mergeCell ref="N7:P7"/>
    <mergeCell ref="E7:G7"/>
    <mergeCell ref="C6:C7"/>
    <mergeCell ref="A122:AH122"/>
    <mergeCell ref="A123:A131"/>
    <mergeCell ref="B132:AC132"/>
    <mergeCell ref="T118:V118"/>
    <mergeCell ref="W119:Y119"/>
    <mergeCell ref="Z120:AB120"/>
    <mergeCell ref="A145:AB145"/>
    <mergeCell ref="Q133:S133"/>
    <mergeCell ref="T133:V133"/>
    <mergeCell ref="W133:Y133"/>
    <mergeCell ref="Z133:AB133"/>
    <mergeCell ref="E133:G133"/>
    <mergeCell ref="H133:J133"/>
    <mergeCell ref="K133:M133"/>
    <mergeCell ref="N133:P133"/>
    <mergeCell ref="H146:AB146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B24:C24"/>
    <mergeCell ref="B42:C42"/>
    <mergeCell ref="B54:C54"/>
    <mergeCell ref="A146:A147"/>
    <mergeCell ref="B146:B147"/>
    <mergeCell ref="C146:C147"/>
    <mergeCell ref="C141:AF141"/>
    <mergeCell ref="C142:AF142"/>
    <mergeCell ref="C143:AF143"/>
    <mergeCell ref="C144:AF14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8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N333"/>
  <sheetViews>
    <sheetView view="pageBreakPreview" zoomScale="70" zoomScaleNormal="75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9" sqref="A19"/>
    </sheetView>
  </sheetViews>
  <sheetFormatPr defaultColWidth="9.140625" defaultRowHeight="12.75"/>
  <cols>
    <col min="1" max="1" width="15.7109375" style="302" customWidth="1"/>
    <col min="2" max="2" width="8.8515625" style="54" customWidth="1"/>
    <col min="3" max="3" width="63.00390625" style="54" customWidth="1"/>
    <col min="4" max="4" width="30.140625" style="54" customWidth="1"/>
    <col min="5" max="28" width="5.7109375" style="54" customWidth="1"/>
    <col min="29" max="29" width="8.8515625" style="54" customWidth="1"/>
    <col min="30" max="30" width="7.57421875" style="54" customWidth="1"/>
    <col min="31" max="31" width="7.140625" style="54" customWidth="1"/>
    <col min="32" max="32" width="7.57421875" style="54" customWidth="1"/>
    <col min="33" max="33" width="7.421875" style="54" customWidth="1"/>
    <col min="34" max="34" width="8.421875" style="54" customWidth="1"/>
    <col min="35" max="35" width="5.7109375" style="54" customWidth="1"/>
    <col min="36" max="16384" width="9.140625" style="54" customWidth="1"/>
  </cols>
  <sheetData>
    <row r="1" spans="1:34" ht="15.75" customHeight="1">
      <c r="A1" s="795" t="s">
        <v>0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5"/>
      <c r="AF1" s="795"/>
      <c r="AG1" s="974"/>
      <c r="AH1" s="974"/>
    </row>
    <row r="2" spans="1:34" ht="15.75" customHeight="1">
      <c r="A2" s="796" t="s">
        <v>378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975"/>
      <c r="T2" s="975"/>
      <c r="U2" s="975"/>
      <c r="V2" s="975"/>
      <c r="W2" s="975"/>
      <c r="X2" s="975"/>
      <c r="Y2" s="975"/>
      <c r="Z2" s="975"/>
      <c r="AA2" s="975"/>
      <c r="AB2" s="975"/>
      <c r="AC2" s="975"/>
      <c r="AD2" s="975"/>
      <c r="AE2" s="975"/>
      <c r="AF2" s="975"/>
      <c r="AG2" s="975"/>
      <c r="AH2" s="975"/>
    </row>
    <row r="3" spans="1:34" ht="15.75" customHeight="1">
      <c r="A3" s="797" t="s">
        <v>473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  <c r="AF3" s="797"/>
      <c r="AG3" s="976"/>
      <c r="AH3" s="976"/>
    </row>
    <row r="4" spans="1:34" ht="15.75" customHeight="1">
      <c r="A4" s="798" t="s">
        <v>43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8"/>
      <c r="AG4" s="977"/>
      <c r="AH4" s="977"/>
    </row>
    <row r="5" spans="1:34" ht="15.75" customHeight="1" thickBot="1">
      <c r="A5" s="799" t="s">
        <v>524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</row>
    <row r="6" spans="1:34" ht="15.75" customHeight="1" thickBot="1" thickTop="1">
      <c r="A6" s="800" t="s">
        <v>1</v>
      </c>
      <c r="B6" s="803" t="s">
        <v>2</v>
      </c>
      <c r="C6" s="806" t="s">
        <v>3</v>
      </c>
      <c r="D6" s="56"/>
      <c r="E6" s="808" t="s">
        <v>4</v>
      </c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09"/>
      <c r="W6" s="809"/>
      <c r="X6" s="809"/>
      <c r="Y6" s="809"/>
      <c r="Z6" s="809"/>
      <c r="AA6" s="809"/>
      <c r="AB6" s="810"/>
      <c r="AC6" s="811" t="s">
        <v>5</v>
      </c>
      <c r="AD6" s="811" t="s">
        <v>6</v>
      </c>
      <c r="AE6" s="831" t="s">
        <v>7</v>
      </c>
      <c r="AF6" s="814" t="s">
        <v>8</v>
      </c>
      <c r="AG6" s="969"/>
      <c r="AH6" s="970"/>
    </row>
    <row r="7" spans="1:34" ht="15.75" customHeight="1" thickBot="1">
      <c r="A7" s="978"/>
      <c r="B7" s="980"/>
      <c r="C7" s="807"/>
      <c r="D7" s="53"/>
      <c r="E7" s="968" t="s">
        <v>12</v>
      </c>
      <c r="F7" s="968"/>
      <c r="G7" s="968"/>
      <c r="H7" s="968" t="s">
        <v>13</v>
      </c>
      <c r="I7" s="968"/>
      <c r="J7" s="968"/>
      <c r="K7" s="968" t="s">
        <v>14</v>
      </c>
      <c r="L7" s="968"/>
      <c r="M7" s="968"/>
      <c r="N7" s="968" t="s">
        <v>15</v>
      </c>
      <c r="O7" s="968"/>
      <c r="P7" s="968"/>
      <c r="Q7" s="968" t="s">
        <v>16</v>
      </c>
      <c r="R7" s="968"/>
      <c r="S7" s="968"/>
      <c r="T7" s="968" t="s">
        <v>17</v>
      </c>
      <c r="U7" s="968"/>
      <c r="V7" s="968"/>
      <c r="W7" s="968" t="s">
        <v>18</v>
      </c>
      <c r="X7" s="968"/>
      <c r="Y7" s="968"/>
      <c r="Z7" s="968" t="s">
        <v>53</v>
      </c>
      <c r="AA7" s="968"/>
      <c r="AB7" s="968"/>
      <c r="AC7" s="812"/>
      <c r="AD7" s="812"/>
      <c r="AE7" s="832"/>
      <c r="AF7" s="971"/>
      <c r="AG7" s="972"/>
      <c r="AH7" s="973"/>
    </row>
    <row r="8" spans="1:34" ht="79.5" customHeight="1" thickBot="1">
      <c r="A8" s="979"/>
      <c r="B8" s="981"/>
      <c r="C8" s="58" t="s">
        <v>19</v>
      </c>
      <c r="D8" s="60" t="s">
        <v>51</v>
      </c>
      <c r="E8" s="61" t="s">
        <v>44</v>
      </c>
      <c r="F8" s="62" t="s">
        <v>7</v>
      </c>
      <c r="G8" s="63" t="s">
        <v>20</v>
      </c>
      <c r="H8" s="61" t="s">
        <v>44</v>
      </c>
      <c r="I8" s="62" t="s">
        <v>7</v>
      </c>
      <c r="J8" s="63" t="s">
        <v>20</v>
      </c>
      <c r="K8" s="61" t="s">
        <v>44</v>
      </c>
      <c r="L8" s="62" t="s">
        <v>7</v>
      </c>
      <c r="M8" s="63" t="s">
        <v>20</v>
      </c>
      <c r="N8" s="61" t="s">
        <v>44</v>
      </c>
      <c r="O8" s="62" t="s">
        <v>7</v>
      </c>
      <c r="P8" s="63" t="s">
        <v>20</v>
      </c>
      <c r="Q8" s="61" t="s">
        <v>44</v>
      </c>
      <c r="R8" s="62" t="s">
        <v>7</v>
      </c>
      <c r="S8" s="63" t="s">
        <v>20</v>
      </c>
      <c r="T8" s="61" t="s">
        <v>44</v>
      </c>
      <c r="U8" s="62" t="s">
        <v>7</v>
      </c>
      <c r="V8" s="63" t="s">
        <v>20</v>
      </c>
      <c r="W8" s="61" t="s">
        <v>44</v>
      </c>
      <c r="X8" s="62" t="s">
        <v>7</v>
      </c>
      <c r="Y8" s="63" t="s">
        <v>20</v>
      </c>
      <c r="Z8" s="61" t="s">
        <v>44</v>
      </c>
      <c r="AA8" s="62" t="s">
        <v>7</v>
      </c>
      <c r="AB8" s="63" t="s">
        <v>20</v>
      </c>
      <c r="AC8" s="813"/>
      <c r="AD8" s="813"/>
      <c r="AE8" s="833"/>
      <c r="AF8" s="65" t="s">
        <v>21</v>
      </c>
      <c r="AG8" s="1" t="s">
        <v>47</v>
      </c>
      <c r="AH8" s="66" t="s">
        <v>22</v>
      </c>
    </row>
    <row r="9" spans="1:34" s="548" customFormat="1" ht="15" customHeight="1">
      <c r="A9" s="315" t="s">
        <v>12</v>
      </c>
      <c r="B9" s="984" t="s">
        <v>61</v>
      </c>
      <c r="C9" s="985"/>
      <c r="D9" s="303"/>
      <c r="E9" s="71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317"/>
      <c r="AD9" s="317"/>
      <c r="AE9" s="317"/>
      <c r="AF9" s="70"/>
      <c r="AG9" s="69"/>
      <c r="AH9" s="72"/>
    </row>
    <row r="10" spans="1:34" s="548" customFormat="1" ht="15.75" customHeight="1">
      <c r="A10" s="74" t="s">
        <v>63</v>
      </c>
      <c r="B10" s="825" t="s">
        <v>190</v>
      </c>
      <c r="C10" s="826"/>
      <c r="D10" s="75"/>
      <c r="E10" s="80"/>
      <c r="F10" s="78"/>
      <c r="G10" s="79"/>
      <c r="H10" s="80"/>
      <c r="I10" s="78"/>
      <c r="J10" s="81"/>
      <c r="K10" s="77"/>
      <c r="L10" s="78"/>
      <c r="M10" s="79"/>
      <c r="N10" s="80"/>
      <c r="O10" s="78"/>
      <c r="P10" s="81"/>
      <c r="Q10" s="77"/>
      <c r="R10" s="78"/>
      <c r="S10" s="79"/>
      <c r="T10" s="80"/>
      <c r="U10" s="78"/>
      <c r="V10" s="81"/>
      <c r="W10" s="77"/>
      <c r="X10" s="78"/>
      <c r="Y10" s="79"/>
      <c r="Z10" s="80"/>
      <c r="AA10" s="78"/>
      <c r="AB10" s="81"/>
      <c r="AC10" s="82"/>
      <c r="AD10" s="78"/>
      <c r="AE10" s="79"/>
      <c r="AF10" s="83"/>
      <c r="AG10" s="42"/>
      <c r="AH10" s="84"/>
    </row>
    <row r="11" spans="1:34" s="549" customFormat="1" ht="15.75" customHeight="1">
      <c r="A11" s="668" t="s">
        <v>224</v>
      </c>
      <c r="B11" s="92" t="s">
        <v>9</v>
      </c>
      <c r="C11" s="777" t="s">
        <v>555</v>
      </c>
      <c r="D11" s="515" t="s">
        <v>225</v>
      </c>
      <c r="E11" s="769">
        <v>4</v>
      </c>
      <c r="F11" s="42">
        <v>2</v>
      </c>
      <c r="G11" s="775" t="s">
        <v>48</v>
      </c>
      <c r="H11" s="778"/>
      <c r="I11" s="779"/>
      <c r="J11" s="780"/>
      <c r="K11" s="781"/>
      <c r="L11" s="779"/>
      <c r="M11" s="85"/>
      <c r="N11" s="778"/>
      <c r="O11" s="779"/>
      <c r="P11" s="780"/>
      <c r="Q11" s="781"/>
      <c r="R11" s="779"/>
      <c r="S11" s="85"/>
      <c r="T11" s="778"/>
      <c r="U11" s="779"/>
      <c r="V11" s="780"/>
      <c r="W11" s="781"/>
      <c r="X11" s="779"/>
      <c r="Y11" s="85"/>
      <c r="Z11" s="778"/>
      <c r="AA11" s="779"/>
      <c r="AB11" s="780"/>
      <c r="AC11" s="52">
        <v>60</v>
      </c>
      <c r="AD11" s="86">
        <f aca="true" t="shared" si="0" ref="AD11:AD20">AE11*30</f>
        <v>60</v>
      </c>
      <c r="AE11" s="87">
        <f aca="true" t="shared" si="1" ref="AE11:AE20">F11+I11+L11+O11+R11+U11+X11+AA11</f>
        <v>2</v>
      </c>
      <c r="AF11" s="83"/>
      <c r="AG11" s="775"/>
      <c r="AH11" s="782">
        <f>AC11</f>
        <v>60</v>
      </c>
    </row>
    <row r="12" spans="1:34" s="549" customFormat="1" ht="15.75" customHeight="1">
      <c r="A12" s="783" t="s">
        <v>566</v>
      </c>
      <c r="B12" s="92" t="s">
        <v>9</v>
      </c>
      <c r="C12" s="777" t="s">
        <v>221</v>
      </c>
      <c r="D12" s="515" t="s">
        <v>570</v>
      </c>
      <c r="E12" s="769">
        <v>4</v>
      </c>
      <c r="F12" s="42">
        <v>5</v>
      </c>
      <c r="G12" s="775" t="s">
        <v>194</v>
      </c>
      <c r="H12" s="778"/>
      <c r="I12" s="779"/>
      <c r="J12" s="780"/>
      <c r="K12" s="781"/>
      <c r="L12" s="779"/>
      <c r="M12" s="85"/>
      <c r="N12" s="778"/>
      <c r="O12" s="779"/>
      <c r="P12" s="780"/>
      <c r="Q12" s="781"/>
      <c r="R12" s="779"/>
      <c r="S12" s="85"/>
      <c r="T12" s="778"/>
      <c r="U12" s="779"/>
      <c r="V12" s="780"/>
      <c r="W12" s="781"/>
      <c r="X12" s="779"/>
      <c r="Y12" s="85"/>
      <c r="Z12" s="778"/>
      <c r="AA12" s="779"/>
      <c r="AB12" s="780"/>
      <c r="AC12" s="52">
        <v>49</v>
      </c>
      <c r="AD12" s="86">
        <f t="shared" si="0"/>
        <v>150</v>
      </c>
      <c r="AE12" s="87">
        <f t="shared" si="1"/>
        <v>5</v>
      </c>
      <c r="AF12" s="83">
        <v>13</v>
      </c>
      <c r="AG12" s="775"/>
      <c r="AH12" s="782">
        <v>36</v>
      </c>
    </row>
    <row r="13" spans="1:34" s="549" customFormat="1" ht="15.75" customHeight="1">
      <c r="A13" s="783" t="s">
        <v>567</v>
      </c>
      <c r="B13" s="92" t="s">
        <v>9</v>
      </c>
      <c r="C13" s="777" t="s">
        <v>222</v>
      </c>
      <c r="D13" s="515" t="s">
        <v>570</v>
      </c>
      <c r="E13" s="769">
        <v>4</v>
      </c>
      <c r="F13" s="42">
        <v>4</v>
      </c>
      <c r="G13" s="775" t="s">
        <v>194</v>
      </c>
      <c r="H13" s="778"/>
      <c r="I13" s="779"/>
      <c r="J13" s="780"/>
      <c r="K13" s="781"/>
      <c r="L13" s="779"/>
      <c r="M13" s="85"/>
      <c r="N13" s="778"/>
      <c r="O13" s="779"/>
      <c r="P13" s="780"/>
      <c r="Q13" s="781"/>
      <c r="R13" s="779"/>
      <c r="S13" s="85"/>
      <c r="T13" s="778"/>
      <c r="U13" s="779"/>
      <c r="V13" s="780"/>
      <c r="W13" s="781"/>
      <c r="X13" s="779"/>
      <c r="Y13" s="85"/>
      <c r="Z13" s="778"/>
      <c r="AA13" s="779"/>
      <c r="AB13" s="780"/>
      <c r="AC13" s="52">
        <v>57</v>
      </c>
      <c r="AD13" s="86">
        <f t="shared" si="0"/>
        <v>120</v>
      </c>
      <c r="AE13" s="87">
        <f t="shared" si="1"/>
        <v>4</v>
      </c>
      <c r="AF13" s="83">
        <v>20</v>
      </c>
      <c r="AG13" s="775"/>
      <c r="AH13" s="782">
        <v>37</v>
      </c>
    </row>
    <row r="14" spans="1:34" s="549" customFormat="1" ht="15.75" customHeight="1">
      <c r="A14" s="783" t="s">
        <v>568</v>
      </c>
      <c r="B14" s="92" t="s">
        <v>9</v>
      </c>
      <c r="C14" s="777" t="s">
        <v>496</v>
      </c>
      <c r="D14" s="515" t="s">
        <v>570</v>
      </c>
      <c r="E14" s="769">
        <v>6</v>
      </c>
      <c r="F14" s="42">
        <v>5</v>
      </c>
      <c r="G14" s="775" t="s">
        <v>194</v>
      </c>
      <c r="H14" s="778"/>
      <c r="I14" s="779"/>
      <c r="J14" s="780"/>
      <c r="K14" s="781"/>
      <c r="L14" s="779"/>
      <c r="M14" s="85"/>
      <c r="N14" s="778"/>
      <c r="O14" s="779"/>
      <c r="P14" s="780"/>
      <c r="Q14" s="781"/>
      <c r="R14" s="779"/>
      <c r="S14" s="85"/>
      <c r="T14" s="778"/>
      <c r="U14" s="779"/>
      <c r="V14" s="780"/>
      <c r="W14" s="781"/>
      <c r="X14" s="779"/>
      <c r="Y14" s="85"/>
      <c r="Z14" s="778"/>
      <c r="AA14" s="779"/>
      <c r="AB14" s="780"/>
      <c r="AC14" s="52">
        <v>79</v>
      </c>
      <c r="AD14" s="86">
        <f t="shared" si="0"/>
        <v>150</v>
      </c>
      <c r="AE14" s="87">
        <f t="shared" si="1"/>
        <v>5</v>
      </c>
      <c r="AF14" s="83">
        <v>22</v>
      </c>
      <c r="AG14" s="775"/>
      <c r="AH14" s="782">
        <v>57</v>
      </c>
    </row>
    <row r="15" spans="1:34" s="548" customFormat="1" ht="15.75" customHeight="1">
      <c r="A15" s="783" t="s">
        <v>569</v>
      </c>
      <c r="B15" s="92" t="s">
        <v>9</v>
      </c>
      <c r="C15" s="784" t="s">
        <v>223</v>
      </c>
      <c r="D15" s="515" t="s">
        <v>570</v>
      </c>
      <c r="E15" s="4">
        <v>6</v>
      </c>
      <c r="F15" s="42">
        <v>4</v>
      </c>
      <c r="G15" s="775" t="s">
        <v>194</v>
      </c>
      <c r="H15" s="24"/>
      <c r="I15" s="3"/>
      <c r="J15" s="25"/>
      <c r="K15" s="4"/>
      <c r="L15" s="3"/>
      <c r="M15" s="23"/>
      <c r="N15" s="24"/>
      <c r="O15" s="3"/>
      <c r="P15" s="25"/>
      <c r="Q15" s="50"/>
      <c r="R15" s="49"/>
      <c r="S15" s="23"/>
      <c r="T15" s="18"/>
      <c r="U15" s="49"/>
      <c r="V15" s="91"/>
      <c r="W15" s="92"/>
      <c r="X15" s="51"/>
      <c r="Y15" s="93"/>
      <c r="Z15" s="7"/>
      <c r="AA15" s="51"/>
      <c r="AB15" s="91"/>
      <c r="AC15" s="52">
        <v>79</v>
      </c>
      <c r="AD15" s="86">
        <f t="shared" si="0"/>
        <v>120</v>
      </c>
      <c r="AE15" s="87">
        <f t="shared" si="1"/>
        <v>4</v>
      </c>
      <c r="AF15" s="396">
        <v>22</v>
      </c>
      <c r="AG15" s="93"/>
      <c r="AH15" s="782">
        <v>57</v>
      </c>
    </row>
    <row r="16" spans="1:34" s="548" customFormat="1" ht="15.75" customHeight="1">
      <c r="A16" s="666" t="s">
        <v>396</v>
      </c>
      <c r="B16" s="370" t="s">
        <v>9</v>
      </c>
      <c r="C16" s="10" t="s">
        <v>234</v>
      </c>
      <c r="D16" s="673" t="s">
        <v>556</v>
      </c>
      <c r="E16" s="4"/>
      <c r="F16" s="3"/>
      <c r="G16" s="23"/>
      <c r="H16" s="24">
        <v>2</v>
      </c>
      <c r="I16" s="3">
        <v>4</v>
      </c>
      <c r="J16" s="25" t="s">
        <v>123</v>
      </c>
      <c r="K16" s="4"/>
      <c r="L16" s="3"/>
      <c r="M16" s="23"/>
      <c r="N16" s="24"/>
      <c r="O16" s="3"/>
      <c r="P16" s="25"/>
      <c r="Q16" s="50"/>
      <c r="R16" s="49"/>
      <c r="S16" s="23"/>
      <c r="T16" s="18"/>
      <c r="U16" s="49"/>
      <c r="V16" s="91"/>
      <c r="W16" s="92"/>
      <c r="X16" s="51"/>
      <c r="Y16" s="93"/>
      <c r="Z16" s="7"/>
      <c r="AA16" s="51"/>
      <c r="AB16" s="91"/>
      <c r="AC16" s="52">
        <v>30</v>
      </c>
      <c r="AD16" s="86">
        <f t="shared" si="0"/>
        <v>120</v>
      </c>
      <c r="AE16" s="87">
        <f t="shared" si="1"/>
        <v>4</v>
      </c>
      <c r="AF16" s="396">
        <v>15</v>
      </c>
      <c r="AG16" s="93"/>
      <c r="AH16" s="91">
        <v>15</v>
      </c>
    </row>
    <row r="17" spans="1:34" s="548" customFormat="1" ht="15.75" customHeight="1">
      <c r="A17" s="666" t="s">
        <v>382</v>
      </c>
      <c r="B17" s="92" t="s">
        <v>9</v>
      </c>
      <c r="C17" s="9" t="s">
        <v>233</v>
      </c>
      <c r="D17" s="90" t="s">
        <v>389</v>
      </c>
      <c r="E17" s="4"/>
      <c r="F17" s="3"/>
      <c r="G17" s="23"/>
      <c r="H17" s="24">
        <v>2</v>
      </c>
      <c r="I17" s="3">
        <v>3</v>
      </c>
      <c r="J17" s="25" t="s">
        <v>123</v>
      </c>
      <c r="K17" s="4"/>
      <c r="L17" s="3"/>
      <c r="M17" s="23"/>
      <c r="N17" s="24"/>
      <c r="O17" s="3"/>
      <c r="P17" s="25"/>
      <c r="Q17" s="50"/>
      <c r="R17" s="49"/>
      <c r="S17" s="23"/>
      <c r="T17" s="18"/>
      <c r="U17" s="49"/>
      <c r="V17" s="91"/>
      <c r="W17" s="92"/>
      <c r="X17" s="51"/>
      <c r="Y17" s="93"/>
      <c r="Z17" s="7"/>
      <c r="AA17" s="51"/>
      <c r="AB17" s="91"/>
      <c r="AC17" s="52">
        <v>25</v>
      </c>
      <c r="AD17" s="86">
        <f t="shared" si="0"/>
        <v>90</v>
      </c>
      <c r="AE17" s="87">
        <f t="shared" si="1"/>
        <v>3</v>
      </c>
      <c r="AF17" s="396">
        <v>12</v>
      </c>
      <c r="AG17" s="93"/>
      <c r="AH17" s="91">
        <v>13</v>
      </c>
    </row>
    <row r="18" spans="1:34" s="548" customFormat="1" ht="15.75" customHeight="1">
      <c r="A18" s="666" t="s">
        <v>314</v>
      </c>
      <c r="B18" s="92" t="s">
        <v>9</v>
      </c>
      <c r="C18" s="9" t="s">
        <v>196</v>
      </c>
      <c r="D18" s="515" t="s">
        <v>557</v>
      </c>
      <c r="E18" s="4"/>
      <c r="F18" s="3"/>
      <c r="G18" s="23"/>
      <c r="H18" s="24">
        <v>1</v>
      </c>
      <c r="I18" s="3">
        <v>2</v>
      </c>
      <c r="J18" s="25" t="s">
        <v>48</v>
      </c>
      <c r="K18" s="4"/>
      <c r="L18" s="3"/>
      <c r="M18" s="23"/>
      <c r="N18" s="24"/>
      <c r="O18" s="3"/>
      <c r="P18" s="25"/>
      <c r="Q18" s="50"/>
      <c r="R18" s="49"/>
      <c r="S18" s="23"/>
      <c r="T18" s="18"/>
      <c r="U18" s="49"/>
      <c r="V18" s="91"/>
      <c r="W18" s="92"/>
      <c r="X18" s="51"/>
      <c r="Y18" s="93"/>
      <c r="Z18" s="7"/>
      <c r="AA18" s="51"/>
      <c r="AB18" s="91"/>
      <c r="AC18" s="52">
        <v>15</v>
      </c>
      <c r="AD18" s="86">
        <f t="shared" si="0"/>
        <v>60</v>
      </c>
      <c r="AE18" s="87">
        <f t="shared" si="1"/>
        <v>2</v>
      </c>
      <c r="AF18" s="396">
        <v>7</v>
      </c>
      <c r="AG18" s="93"/>
      <c r="AH18" s="91">
        <v>8</v>
      </c>
    </row>
    <row r="19" spans="1:34" s="548" customFormat="1" ht="15.75" customHeight="1">
      <c r="A19" s="666" t="s">
        <v>571</v>
      </c>
      <c r="B19" s="92" t="s">
        <v>9</v>
      </c>
      <c r="C19" s="9" t="s">
        <v>79</v>
      </c>
      <c r="D19" s="90" t="s">
        <v>558</v>
      </c>
      <c r="E19" s="4"/>
      <c r="F19" s="3"/>
      <c r="G19" s="23"/>
      <c r="H19" s="24"/>
      <c r="I19" s="3"/>
      <c r="J19" s="25"/>
      <c r="K19" s="4">
        <v>3</v>
      </c>
      <c r="L19" s="3">
        <v>4</v>
      </c>
      <c r="M19" s="23" t="s">
        <v>194</v>
      </c>
      <c r="N19" s="24"/>
      <c r="O19" s="3"/>
      <c r="P19" s="25"/>
      <c r="Q19" s="50"/>
      <c r="R19" s="49"/>
      <c r="S19" s="23"/>
      <c r="T19" s="18"/>
      <c r="U19" s="49"/>
      <c r="V19" s="91"/>
      <c r="W19" s="92"/>
      <c r="X19" s="51"/>
      <c r="Y19" s="93"/>
      <c r="Z19" s="7"/>
      <c r="AA19" s="51"/>
      <c r="AB19" s="91"/>
      <c r="AC19" s="52">
        <v>45</v>
      </c>
      <c r="AD19" s="86">
        <f>AE19*30</f>
        <v>120</v>
      </c>
      <c r="AE19" s="87">
        <f>F19+I19+L19+O19+R19+U19+X19+AA19</f>
        <v>4</v>
      </c>
      <c r="AF19" s="396">
        <v>30</v>
      </c>
      <c r="AG19" s="93"/>
      <c r="AH19" s="91">
        <v>15</v>
      </c>
    </row>
    <row r="20" spans="1:34" s="548" customFormat="1" ht="15.75" customHeight="1">
      <c r="A20" s="666" t="s">
        <v>397</v>
      </c>
      <c r="B20" s="92" t="s">
        <v>9</v>
      </c>
      <c r="C20" s="10" t="s">
        <v>235</v>
      </c>
      <c r="D20" s="673" t="s">
        <v>556</v>
      </c>
      <c r="E20" s="4"/>
      <c r="F20" s="3"/>
      <c r="G20" s="23"/>
      <c r="H20" s="24"/>
      <c r="I20" s="3"/>
      <c r="J20" s="25"/>
      <c r="K20" s="4">
        <v>3</v>
      </c>
      <c r="L20" s="3">
        <v>4</v>
      </c>
      <c r="M20" s="23" t="s">
        <v>48</v>
      </c>
      <c r="N20" s="24"/>
      <c r="O20" s="3"/>
      <c r="P20" s="25"/>
      <c r="Q20" s="50"/>
      <c r="R20" s="49"/>
      <c r="S20" s="23"/>
      <c r="T20" s="18"/>
      <c r="U20" s="49"/>
      <c r="V20" s="91"/>
      <c r="W20" s="92"/>
      <c r="X20" s="51"/>
      <c r="Y20" s="93"/>
      <c r="Z20" s="7"/>
      <c r="AA20" s="51"/>
      <c r="AB20" s="91"/>
      <c r="AC20" s="52">
        <v>45</v>
      </c>
      <c r="AD20" s="86">
        <f t="shared" si="0"/>
        <v>120</v>
      </c>
      <c r="AE20" s="87">
        <f t="shared" si="1"/>
        <v>4</v>
      </c>
      <c r="AF20" s="396">
        <v>30</v>
      </c>
      <c r="AG20" s="93"/>
      <c r="AH20" s="91">
        <v>15</v>
      </c>
    </row>
    <row r="21" spans="1:34" s="549" customFormat="1" ht="15.75" customHeight="1" thickBot="1">
      <c r="A21" s="674" t="s">
        <v>407</v>
      </c>
      <c r="B21" s="92" t="s">
        <v>9</v>
      </c>
      <c r="C21" s="15" t="s">
        <v>429</v>
      </c>
      <c r="D21" s="516" t="s">
        <v>394</v>
      </c>
      <c r="E21" s="4"/>
      <c r="F21" s="3"/>
      <c r="G21" s="23"/>
      <c r="H21" s="24"/>
      <c r="I21" s="3"/>
      <c r="J21" s="25"/>
      <c r="K21" s="4">
        <v>1</v>
      </c>
      <c r="L21" s="3">
        <v>2</v>
      </c>
      <c r="M21" s="23" t="s">
        <v>48</v>
      </c>
      <c r="N21" s="24"/>
      <c r="O21" s="3"/>
      <c r="P21" s="25"/>
      <c r="Q21" s="50"/>
      <c r="R21" s="49"/>
      <c r="S21" s="23"/>
      <c r="T21" s="18"/>
      <c r="U21" s="49"/>
      <c r="V21" s="91"/>
      <c r="W21" s="92"/>
      <c r="X21" s="51"/>
      <c r="Y21" s="93"/>
      <c r="Z21" s="7"/>
      <c r="AA21" s="51"/>
      <c r="AB21" s="91"/>
      <c r="AC21" s="52">
        <v>15</v>
      </c>
      <c r="AD21" s="86">
        <f>AE21*30</f>
        <v>60</v>
      </c>
      <c r="AE21" s="87">
        <f>F21+I21+L21+O21+R21+U21+X21+AA21</f>
        <v>2</v>
      </c>
      <c r="AF21" s="396">
        <v>10</v>
      </c>
      <c r="AG21" s="93"/>
      <c r="AH21" s="91">
        <v>5</v>
      </c>
    </row>
    <row r="22" spans="1:34" ht="15.75" customHeight="1" thickBot="1">
      <c r="A22" s="667"/>
      <c r="B22" s="95"/>
      <c r="C22" s="96" t="s">
        <v>24</v>
      </c>
      <c r="D22" s="97"/>
      <c r="E22" s="101">
        <f>SUM(E11:E21)</f>
        <v>24</v>
      </c>
      <c r="F22" s="99"/>
      <c r="G22" s="100"/>
      <c r="H22" s="101">
        <f>SUM(H16:H21)</f>
        <v>5</v>
      </c>
      <c r="I22" s="99"/>
      <c r="J22" s="96"/>
      <c r="K22" s="98">
        <f>SUM(K19:K21)</f>
        <v>7</v>
      </c>
      <c r="L22" s="99"/>
      <c r="M22" s="100"/>
      <c r="N22" s="101">
        <f>SUM(N11:N21)</f>
        <v>0</v>
      </c>
      <c r="O22" s="99"/>
      <c r="P22" s="96"/>
      <c r="Q22" s="98">
        <f>SUM(Q11:Q21)</f>
        <v>0</v>
      </c>
      <c r="R22" s="99"/>
      <c r="S22" s="100"/>
      <c r="T22" s="101">
        <f>SUM(T11:T21)</f>
        <v>0</v>
      </c>
      <c r="U22" s="99"/>
      <c r="V22" s="96"/>
      <c r="W22" s="98">
        <f>SUM(W11:W21)</f>
        <v>0</v>
      </c>
      <c r="X22" s="99"/>
      <c r="Y22" s="100"/>
      <c r="Z22" s="101">
        <f>SUM(Z11:Z21)</f>
        <v>0</v>
      </c>
      <c r="AA22" s="99"/>
      <c r="AB22" s="96"/>
      <c r="AC22" s="98">
        <f>SUM(AC11:AC21)</f>
        <v>499</v>
      </c>
      <c r="AD22" s="99">
        <f>SUM(AD11:AD21)</f>
        <v>1170</v>
      </c>
      <c r="AE22" s="102"/>
      <c r="AF22" s="596">
        <f>SUM(AF16:AF21)</f>
        <v>104</v>
      </c>
      <c r="AG22" s="100">
        <f>SUM(AG11:AG21)</f>
        <v>0</v>
      </c>
      <c r="AH22" s="96">
        <f>SUM(AH11:AH21)</f>
        <v>318</v>
      </c>
    </row>
    <row r="23" spans="1:34" s="548" customFormat="1" ht="15.75" customHeight="1" thickBot="1">
      <c r="A23" s="667"/>
      <c r="B23" s="95"/>
      <c r="C23" s="96" t="s">
        <v>23</v>
      </c>
      <c r="D23" s="97"/>
      <c r="E23" s="106"/>
      <c r="F23" s="105">
        <f>SUM(F11:F21)</f>
        <v>20</v>
      </c>
      <c r="G23" s="100"/>
      <c r="H23" s="106"/>
      <c r="I23" s="105">
        <f>SUM(I16:I21)</f>
        <v>9</v>
      </c>
      <c r="J23" s="96"/>
      <c r="K23" s="104"/>
      <c r="L23" s="105">
        <f>SUM(L19:L21)</f>
        <v>10</v>
      </c>
      <c r="M23" s="100"/>
      <c r="N23" s="106"/>
      <c r="O23" s="105">
        <f>SUM(O11:O22)</f>
        <v>0</v>
      </c>
      <c r="P23" s="96"/>
      <c r="Q23" s="104"/>
      <c r="R23" s="105">
        <f>SUM(R11:R22)</f>
        <v>0</v>
      </c>
      <c r="S23" s="100"/>
      <c r="T23" s="106"/>
      <c r="U23" s="105">
        <f>SUM(U11:U22)</f>
        <v>0</v>
      </c>
      <c r="V23" s="96"/>
      <c r="W23" s="104"/>
      <c r="X23" s="105">
        <f>SUM(X11:X22)</f>
        <v>0</v>
      </c>
      <c r="Y23" s="100"/>
      <c r="Z23" s="106"/>
      <c r="AA23" s="105">
        <f>SUM(AA11:AA22)</f>
        <v>0</v>
      </c>
      <c r="AB23" s="96"/>
      <c r="AC23" s="107"/>
      <c r="AD23" s="108"/>
      <c r="AE23" s="109">
        <f>SUM(AE11:AE21)</f>
        <v>39</v>
      </c>
      <c r="AF23" s="110"/>
      <c r="AG23" s="108"/>
      <c r="AH23" s="111"/>
    </row>
    <row r="24" spans="1:34" s="548" customFormat="1" ht="15.75" customHeight="1">
      <c r="A24" s="664" t="s">
        <v>64</v>
      </c>
      <c r="B24" s="827" t="s">
        <v>68</v>
      </c>
      <c r="C24" s="828"/>
      <c r="D24" s="75"/>
      <c r="E24" s="115"/>
      <c r="F24" s="113"/>
      <c r="G24" s="114"/>
      <c r="H24" s="115"/>
      <c r="I24" s="113"/>
      <c r="J24" s="116"/>
      <c r="K24" s="112"/>
      <c r="L24" s="113"/>
      <c r="M24" s="114"/>
      <c r="N24" s="115"/>
      <c r="O24" s="113"/>
      <c r="P24" s="116"/>
      <c r="Q24" s="112"/>
      <c r="R24" s="113"/>
      <c r="S24" s="114"/>
      <c r="T24" s="115"/>
      <c r="U24" s="113"/>
      <c r="V24" s="116"/>
      <c r="W24" s="112"/>
      <c r="X24" s="113"/>
      <c r="Y24" s="114"/>
      <c r="Z24" s="115"/>
      <c r="AA24" s="113"/>
      <c r="AB24" s="116"/>
      <c r="AC24" s="112"/>
      <c r="AD24" s="113"/>
      <c r="AE24" s="114"/>
      <c r="AF24" s="83"/>
      <c r="AG24" s="42"/>
      <c r="AH24" s="84"/>
    </row>
    <row r="25" spans="1:34" s="548" customFormat="1" ht="15.75" customHeight="1">
      <c r="A25" s="666" t="s">
        <v>399</v>
      </c>
      <c r="B25" s="8" t="s">
        <v>9</v>
      </c>
      <c r="C25" s="10" t="s">
        <v>398</v>
      </c>
      <c r="D25" s="733" t="s">
        <v>480</v>
      </c>
      <c r="E25" s="24">
        <v>2</v>
      </c>
      <c r="F25" s="3">
        <v>2</v>
      </c>
      <c r="G25" s="23" t="s">
        <v>194</v>
      </c>
      <c r="H25" s="24"/>
      <c r="I25" s="3"/>
      <c r="J25" s="25"/>
      <c r="K25" s="50"/>
      <c r="L25" s="49"/>
      <c r="M25" s="23"/>
      <c r="N25" s="24"/>
      <c r="O25" s="4"/>
      <c r="P25" s="25"/>
      <c r="Q25" s="4"/>
      <c r="R25" s="3"/>
      <c r="S25" s="23"/>
      <c r="T25" s="18"/>
      <c r="U25" s="49"/>
      <c r="V25" s="91"/>
      <c r="W25" s="92"/>
      <c r="X25" s="51"/>
      <c r="Y25" s="93"/>
      <c r="Z25" s="7"/>
      <c r="AA25" s="51"/>
      <c r="AB25" s="91"/>
      <c r="AC25" s="52">
        <f aca="true" t="shared" si="2" ref="AC25:AC39">(E25+H25+K25+N25+Q25+T25+W25+Z25)*15</f>
        <v>30</v>
      </c>
      <c r="AD25" s="86">
        <f>AE25*30</f>
        <v>60</v>
      </c>
      <c r="AE25" s="87">
        <f>F25+I25+L25+O25+R25+U25+X25+AA25</f>
        <v>2</v>
      </c>
      <c r="AF25" s="393">
        <v>30</v>
      </c>
      <c r="AG25" s="394"/>
      <c r="AH25" s="395"/>
    </row>
    <row r="26" spans="1:34" s="548" customFormat="1" ht="15.75" customHeight="1">
      <c r="A26" s="666" t="s">
        <v>309</v>
      </c>
      <c r="B26" s="8" t="s">
        <v>9</v>
      </c>
      <c r="C26" s="10" t="s">
        <v>171</v>
      </c>
      <c r="D26" s="733" t="s">
        <v>415</v>
      </c>
      <c r="E26" s="24">
        <v>3</v>
      </c>
      <c r="F26" s="3">
        <v>2</v>
      </c>
      <c r="G26" s="23" t="s">
        <v>9</v>
      </c>
      <c r="H26" s="24"/>
      <c r="I26" s="3"/>
      <c r="J26" s="25"/>
      <c r="K26" s="4"/>
      <c r="L26" s="3"/>
      <c r="M26" s="23"/>
      <c r="N26" s="24"/>
      <c r="O26" s="3"/>
      <c r="P26" s="25"/>
      <c r="Q26" s="50"/>
      <c r="R26" s="49"/>
      <c r="S26" s="23"/>
      <c r="T26" s="18"/>
      <c r="U26" s="49"/>
      <c r="V26" s="91"/>
      <c r="W26" s="92"/>
      <c r="X26" s="51"/>
      <c r="Y26" s="93"/>
      <c r="Z26" s="7"/>
      <c r="AA26" s="51"/>
      <c r="AB26" s="91"/>
      <c r="AC26" s="52">
        <v>45</v>
      </c>
      <c r="AD26" s="86">
        <f>AE26*30</f>
        <v>60</v>
      </c>
      <c r="AE26" s="87">
        <f aca="true" t="shared" si="3" ref="AE26:AE39">F26+I26+L26+O26+R26+U26+X26+AA26</f>
        <v>2</v>
      </c>
      <c r="AF26" s="393">
        <v>45</v>
      </c>
      <c r="AG26" s="394"/>
      <c r="AH26" s="395"/>
    </row>
    <row r="27" spans="1:34" s="548" customFormat="1" ht="15.75" customHeight="1">
      <c r="A27" s="666" t="s">
        <v>308</v>
      </c>
      <c r="B27" s="8" t="s">
        <v>9</v>
      </c>
      <c r="C27" s="10" t="s">
        <v>175</v>
      </c>
      <c r="D27" s="733" t="s">
        <v>481</v>
      </c>
      <c r="E27" s="24">
        <v>2</v>
      </c>
      <c r="F27" s="3">
        <v>2</v>
      </c>
      <c r="G27" s="23" t="s">
        <v>9</v>
      </c>
      <c r="H27" s="24"/>
      <c r="I27" s="3"/>
      <c r="J27" s="25"/>
      <c r="K27" s="4"/>
      <c r="L27" s="3"/>
      <c r="M27" s="26"/>
      <c r="N27" s="24"/>
      <c r="O27" s="3"/>
      <c r="P27" s="25"/>
      <c r="Q27" s="50"/>
      <c r="R27" s="49"/>
      <c r="S27" s="23"/>
      <c r="T27" s="18"/>
      <c r="U27" s="49"/>
      <c r="V27" s="118"/>
      <c r="W27" s="119"/>
      <c r="X27" s="120"/>
      <c r="Y27" s="121"/>
      <c r="Z27" s="122"/>
      <c r="AA27" s="120"/>
      <c r="AB27" s="118"/>
      <c r="AC27" s="52">
        <f t="shared" si="2"/>
        <v>30</v>
      </c>
      <c r="AD27" s="86">
        <f>AE27*30</f>
        <v>60</v>
      </c>
      <c r="AE27" s="87">
        <f t="shared" si="3"/>
        <v>2</v>
      </c>
      <c r="AF27" s="12">
        <v>30</v>
      </c>
      <c r="AG27" s="47"/>
      <c r="AH27" s="395"/>
    </row>
    <row r="28" spans="1:34" s="548" customFormat="1" ht="15.75" customHeight="1">
      <c r="A28" s="666" t="s">
        <v>312</v>
      </c>
      <c r="B28" s="8" t="s">
        <v>9</v>
      </c>
      <c r="C28" s="10" t="s">
        <v>180</v>
      </c>
      <c r="D28" s="733" t="s">
        <v>181</v>
      </c>
      <c r="E28" s="24"/>
      <c r="F28" s="3"/>
      <c r="G28" s="23"/>
      <c r="H28" s="24">
        <v>2</v>
      </c>
      <c r="I28" s="3">
        <v>2</v>
      </c>
      <c r="J28" s="25" t="s">
        <v>9</v>
      </c>
      <c r="K28" s="4"/>
      <c r="L28" s="3"/>
      <c r="M28" s="25"/>
      <c r="N28" s="24"/>
      <c r="O28" s="3"/>
      <c r="P28" s="25"/>
      <c r="Q28" s="50"/>
      <c r="R28" s="49"/>
      <c r="S28" s="23"/>
      <c r="T28" s="18"/>
      <c r="U28" s="49"/>
      <c r="V28" s="118"/>
      <c r="W28" s="119"/>
      <c r="X28" s="120"/>
      <c r="Y28" s="121"/>
      <c r="Z28" s="122"/>
      <c r="AA28" s="120"/>
      <c r="AB28" s="118"/>
      <c r="AC28" s="52">
        <f t="shared" si="2"/>
        <v>30</v>
      </c>
      <c r="AD28" s="86">
        <f aca="true" t="shared" si="4" ref="AD28:AD39">AE28*30</f>
        <v>60</v>
      </c>
      <c r="AE28" s="87">
        <f t="shared" si="3"/>
        <v>2</v>
      </c>
      <c r="AF28" s="18">
        <v>22</v>
      </c>
      <c r="AG28" s="49">
        <v>8</v>
      </c>
      <c r="AH28" s="395"/>
    </row>
    <row r="29" spans="1:34" s="548" customFormat="1" ht="15.75" customHeight="1">
      <c r="A29" s="666" t="s">
        <v>416</v>
      </c>
      <c r="B29" s="8" t="s">
        <v>9</v>
      </c>
      <c r="C29" s="10" t="s">
        <v>182</v>
      </c>
      <c r="D29" s="733" t="s">
        <v>183</v>
      </c>
      <c r="E29" s="24"/>
      <c r="F29" s="3"/>
      <c r="G29" s="23"/>
      <c r="H29" s="24">
        <v>2</v>
      </c>
      <c r="I29" s="3">
        <v>2</v>
      </c>
      <c r="J29" s="25" t="s">
        <v>9</v>
      </c>
      <c r="K29" s="4"/>
      <c r="L29" s="3"/>
      <c r="M29" s="25"/>
      <c r="N29" s="24"/>
      <c r="O29" s="3"/>
      <c r="P29" s="25"/>
      <c r="Q29" s="50"/>
      <c r="R29" s="49"/>
      <c r="S29" s="23"/>
      <c r="T29" s="18"/>
      <c r="U29" s="49"/>
      <c r="V29" s="118"/>
      <c r="W29" s="119"/>
      <c r="X29" s="120"/>
      <c r="Y29" s="121"/>
      <c r="Z29" s="122"/>
      <c r="AA29" s="120"/>
      <c r="AB29" s="118"/>
      <c r="AC29" s="52">
        <f t="shared" si="2"/>
        <v>30</v>
      </c>
      <c r="AD29" s="86">
        <f t="shared" si="4"/>
        <v>60</v>
      </c>
      <c r="AE29" s="87">
        <f t="shared" si="3"/>
        <v>2</v>
      </c>
      <c r="AF29" s="12">
        <v>30</v>
      </c>
      <c r="AG29" s="47"/>
      <c r="AH29" s="395"/>
    </row>
    <row r="30" spans="1:34" s="548" customFormat="1" ht="15.75" customHeight="1">
      <c r="A30" s="665" t="s">
        <v>313</v>
      </c>
      <c r="B30" s="8" t="s">
        <v>9</v>
      </c>
      <c r="C30" s="10" t="s">
        <v>174</v>
      </c>
      <c r="D30" s="733" t="s">
        <v>184</v>
      </c>
      <c r="E30" s="24"/>
      <c r="F30" s="3"/>
      <c r="G30" s="23"/>
      <c r="H30" s="24">
        <v>3</v>
      </c>
      <c r="I30" s="3">
        <v>2</v>
      </c>
      <c r="J30" s="25" t="s">
        <v>9</v>
      </c>
      <c r="K30" s="4"/>
      <c r="L30" s="3"/>
      <c r="M30" s="25"/>
      <c r="N30" s="24"/>
      <c r="O30" s="3"/>
      <c r="P30" s="25"/>
      <c r="Q30" s="50"/>
      <c r="R30" s="49"/>
      <c r="S30" s="23"/>
      <c r="T30" s="18"/>
      <c r="U30" s="49"/>
      <c r="V30" s="118"/>
      <c r="W30" s="119"/>
      <c r="X30" s="120"/>
      <c r="Y30" s="121"/>
      <c r="Z30" s="122"/>
      <c r="AA30" s="120"/>
      <c r="AB30" s="118"/>
      <c r="AC30" s="52">
        <v>45</v>
      </c>
      <c r="AD30" s="86">
        <f t="shared" si="4"/>
        <v>60</v>
      </c>
      <c r="AE30" s="87">
        <f t="shared" si="3"/>
        <v>2</v>
      </c>
      <c r="AF30" s="18">
        <v>45</v>
      </c>
      <c r="AG30" s="47"/>
      <c r="AH30" s="395"/>
    </row>
    <row r="31" spans="1:34" s="548" customFormat="1" ht="15.75" customHeight="1">
      <c r="A31" s="666" t="s">
        <v>311</v>
      </c>
      <c r="B31" s="8" t="s">
        <v>9</v>
      </c>
      <c r="C31" s="10" t="s">
        <v>185</v>
      </c>
      <c r="D31" s="733" t="s">
        <v>186</v>
      </c>
      <c r="E31" s="24"/>
      <c r="F31" s="3"/>
      <c r="G31" s="23"/>
      <c r="H31" s="24">
        <v>2</v>
      </c>
      <c r="I31" s="3">
        <v>2</v>
      </c>
      <c r="J31" s="25" t="s">
        <v>9</v>
      </c>
      <c r="K31" s="4"/>
      <c r="L31" s="3"/>
      <c r="M31" s="25"/>
      <c r="N31" s="24"/>
      <c r="O31" s="3"/>
      <c r="P31" s="25"/>
      <c r="Q31" s="50"/>
      <c r="R31" s="49"/>
      <c r="S31" s="23"/>
      <c r="T31" s="123"/>
      <c r="U31" s="49"/>
      <c r="V31" s="118"/>
      <c r="W31" s="119"/>
      <c r="X31" s="120"/>
      <c r="Y31" s="121"/>
      <c r="Z31" s="122"/>
      <c r="AA31" s="120"/>
      <c r="AB31" s="118"/>
      <c r="AC31" s="52">
        <f t="shared" si="2"/>
        <v>30</v>
      </c>
      <c r="AD31" s="86">
        <f t="shared" si="4"/>
        <v>60</v>
      </c>
      <c r="AE31" s="87">
        <f t="shared" si="3"/>
        <v>2</v>
      </c>
      <c r="AF31" s="18">
        <v>30</v>
      </c>
      <c r="AG31" s="49"/>
      <c r="AH31" s="395"/>
    </row>
    <row r="32" spans="1:34" s="548" customFormat="1" ht="15.75" customHeight="1">
      <c r="A32" s="668" t="s">
        <v>400</v>
      </c>
      <c r="B32" s="8" t="s">
        <v>9</v>
      </c>
      <c r="C32" s="10" t="s">
        <v>177</v>
      </c>
      <c r="D32" s="733" t="s">
        <v>187</v>
      </c>
      <c r="E32" s="24"/>
      <c r="F32" s="3"/>
      <c r="G32" s="23"/>
      <c r="H32" s="24">
        <v>1</v>
      </c>
      <c r="I32" s="3">
        <v>2</v>
      </c>
      <c r="J32" s="25" t="s">
        <v>194</v>
      </c>
      <c r="K32" s="4"/>
      <c r="L32" s="3"/>
      <c r="M32" s="25"/>
      <c r="N32" s="24"/>
      <c r="O32" s="3"/>
      <c r="P32" s="25"/>
      <c r="Q32" s="50"/>
      <c r="R32" s="49"/>
      <c r="S32" s="23"/>
      <c r="T32" s="18"/>
      <c r="U32" s="49"/>
      <c r="V32" s="118"/>
      <c r="W32" s="119"/>
      <c r="X32" s="120"/>
      <c r="Y32" s="121"/>
      <c r="Z32" s="122"/>
      <c r="AA32" s="120"/>
      <c r="AB32" s="118"/>
      <c r="AC32" s="52">
        <v>15</v>
      </c>
      <c r="AD32" s="86">
        <f>AE32*30</f>
        <v>60</v>
      </c>
      <c r="AE32" s="87">
        <f>F32+I32+L32+O32+R32+U32+X32+AA32</f>
        <v>2</v>
      </c>
      <c r="AF32" s="12">
        <v>15</v>
      </c>
      <c r="AG32" s="47"/>
      <c r="AH32" s="395"/>
    </row>
    <row r="33" spans="1:34" s="548" customFormat="1" ht="14.25">
      <c r="A33" s="666" t="s">
        <v>310</v>
      </c>
      <c r="B33" s="8" t="s">
        <v>9</v>
      </c>
      <c r="C33" s="10" t="s">
        <v>188</v>
      </c>
      <c r="D33" s="733" t="s">
        <v>482</v>
      </c>
      <c r="E33" s="24"/>
      <c r="F33" s="3"/>
      <c r="G33" s="23"/>
      <c r="H33" s="24">
        <v>2</v>
      </c>
      <c r="I33" s="3">
        <v>2</v>
      </c>
      <c r="J33" s="25" t="s">
        <v>9</v>
      </c>
      <c r="K33" s="4"/>
      <c r="L33" s="3"/>
      <c r="M33" s="25"/>
      <c r="N33" s="24"/>
      <c r="O33" s="3"/>
      <c r="P33" s="25"/>
      <c r="Q33" s="50"/>
      <c r="R33" s="49"/>
      <c r="S33" s="23"/>
      <c r="T33" s="18"/>
      <c r="U33" s="49"/>
      <c r="V33" s="118"/>
      <c r="W33" s="119"/>
      <c r="X33" s="120"/>
      <c r="Y33" s="121"/>
      <c r="Z33" s="122"/>
      <c r="AA33" s="120"/>
      <c r="AB33" s="118"/>
      <c r="AC33" s="52">
        <v>30</v>
      </c>
      <c r="AD33" s="86">
        <f>AE33*30</f>
        <v>60</v>
      </c>
      <c r="AE33" s="87">
        <f>F33+I33+L33+O33+R33+U33+X33+AA33</f>
        <v>2</v>
      </c>
      <c r="AF33" s="12">
        <v>30</v>
      </c>
      <c r="AG33" s="47"/>
      <c r="AH33" s="395"/>
    </row>
    <row r="34" spans="1:34" s="548" customFormat="1" ht="15.75" customHeight="1">
      <c r="A34" s="666" t="s">
        <v>329</v>
      </c>
      <c r="B34" s="8" t="s">
        <v>9</v>
      </c>
      <c r="C34" s="10" t="s">
        <v>176</v>
      </c>
      <c r="D34" s="733" t="s">
        <v>393</v>
      </c>
      <c r="E34" s="24"/>
      <c r="F34" s="3"/>
      <c r="G34" s="23"/>
      <c r="H34" s="24"/>
      <c r="I34" s="3"/>
      <c r="J34" s="25"/>
      <c r="K34" s="24">
        <v>3</v>
      </c>
      <c r="L34" s="3">
        <v>2</v>
      </c>
      <c r="M34" s="25" t="s">
        <v>194</v>
      </c>
      <c r="N34" s="24"/>
      <c r="O34" s="3"/>
      <c r="P34" s="25"/>
      <c r="Q34" s="50"/>
      <c r="R34" s="49"/>
      <c r="S34" s="23"/>
      <c r="T34" s="18"/>
      <c r="U34" s="49"/>
      <c r="V34" s="118"/>
      <c r="W34" s="119"/>
      <c r="X34" s="120"/>
      <c r="Y34" s="121"/>
      <c r="Z34" s="122"/>
      <c r="AA34" s="120"/>
      <c r="AB34" s="118"/>
      <c r="AC34" s="52">
        <v>45</v>
      </c>
      <c r="AD34" s="86">
        <f>AE34*30</f>
        <v>60</v>
      </c>
      <c r="AE34" s="87">
        <f>F34+I34+L34+O34+R34+U34+X34+AA34</f>
        <v>2</v>
      </c>
      <c r="AF34" s="12">
        <v>45</v>
      </c>
      <c r="AG34" s="47"/>
      <c r="AH34" s="395"/>
    </row>
    <row r="35" spans="1:34" s="548" customFormat="1" ht="15.75" customHeight="1">
      <c r="A35" s="666" t="s">
        <v>401</v>
      </c>
      <c r="B35" s="8" t="s">
        <v>9</v>
      </c>
      <c r="C35" s="10" t="s">
        <v>178</v>
      </c>
      <c r="D35" s="733" t="s">
        <v>402</v>
      </c>
      <c r="E35" s="24"/>
      <c r="F35" s="3"/>
      <c r="G35" s="23"/>
      <c r="H35" s="24"/>
      <c r="I35" s="3"/>
      <c r="J35" s="25"/>
      <c r="K35" s="4">
        <v>1</v>
      </c>
      <c r="L35" s="3">
        <v>2</v>
      </c>
      <c r="M35" s="26" t="s">
        <v>9</v>
      </c>
      <c r="N35" s="24"/>
      <c r="O35" s="3"/>
      <c r="P35" s="25"/>
      <c r="Q35" s="50"/>
      <c r="R35" s="49"/>
      <c r="S35" s="23"/>
      <c r="T35" s="18"/>
      <c r="U35" s="49"/>
      <c r="V35" s="118"/>
      <c r="W35" s="119"/>
      <c r="X35" s="120"/>
      <c r="Y35" s="121"/>
      <c r="Z35" s="122"/>
      <c r="AA35" s="120"/>
      <c r="AB35" s="118"/>
      <c r="AC35" s="52">
        <v>15</v>
      </c>
      <c r="AD35" s="86">
        <f t="shared" si="4"/>
        <v>60</v>
      </c>
      <c r="AE35" s="87">
        <f t="shared" si="3"/>
        <v>2</v>
      </c>
      <c r="AF35" s="12">
        <v>15</v>
      </c>
      <c r="AG35" s="47"/>
      <c r="AH35" s="395"/>
    </row>
    <row r="36" spans="1:34" s="548" customFormat="1" ht="15.75" customHeight="1">
      <c r="A36" s="665" t="s">
        <v>560</v>
      </c>
      <c r="B36" s="8" t="s">
        <v>9</v>
      </c>
      <c r="C36" s="10" t="s">
        <v>172</v>
      </c>
      <c r="D36" s="733" t="s">
        <v>504</v>
      </c>
      <c r="E36" s="24"/>
      <c r="F36" s="3"/>
      <c r="G36" s="23"/>
      <c r="H36" s="24"/>
      <c r="I36" s="3"/>
      <c r="J36" s="25"/>
      <c r="K36" s="4">
        <v>2</v>
      </c>
      <c r="L36" s="3">
        <v>2</v>
      </c>
      <c r="M36" s="26" t="s">
        <v>194</v>
      </c>
      <c r="N36" s="24"/>
      <c r="O36" s="3"/>
      <c r="P36" s="25"/>
      <c r="Q36" s="50"/>
      <c r="R36" s="49"/>
      <c r="S36" s="23"/>
      <c r="T36" s="18"/>
      <c r="U36" s="49"/>
      <c r="V36" s="118"/>
      <c r="W36" s="119"/>
      <c r="X36" s="120"/>
      <c r="Y36" s="121"/>
      <c r="Z36" s="122"/>
      <c r="AA36" s="120"/>
      <c r="AB36" s="118"/>
      <c r="AC36" s="52">
        <f t="shared" si="2"/>
        <v>30</v>
      </c>
      <c r="AD36" s="86">
        <f t="shared" si="4"/>
        <v>60</v>
      </c>
      <c r="AE36" s="87">
        <f t="shared" si="3"/>
        <v>2</v>
      </c>
      <c r="AF36" s="12">
        <v>30</v>
      </c>
      <c r="AG36" s="47"/>
      <c r="AH36" s="395"/>
    </row>
    <row r="37" spans="1:34" s="548" customFormat="1" ht="15.75" customHeight="1">
      <c r="A37" s="666" t="s">
        <v>383</v>
      </c>
      <c r="B37" s="8" t="s">
        <v>9</v>
      </c>
      <c r="C37" s="10" t="s">
        <v>189</v>
      </c>
      <c r="D37" s="733" t="s">
        <v>502</v>
      </c>
      <c r="E37" s="24"/>
      <c r="F37" s="3"/>
      <c r="G37" s="23"/>
      <c r="H37" s="24"/>
      <c r="I37" s="3"/>
      <c r="J37" s="25"/>
      <c r="K37" s="4">
        <v>2</v>
      </c>
      <c r="L37" s="3">
        <v>2</v>
      </c>
      <c r="M37" s="26" t="s">
        <v>9</v>
      </c>
      <c r="N37" s="24"/>
      <c r="O37" s="3"/>
      <c r="P37" s="25"/>
      <c r="Q37" s="50"/>
      <c r="R37" s="49"/>
      <c r="S37" s="23"/>
      <c r="T37" s="18"/>
      <c r="U37" s="49"/>
      <c r="V37" s="118"/>
      <c r="W37" s="119"/>
      <c r="X37" s="120"/>
      <c r="Y37" s="121"/>
      <c r="Z37" s="122"/>
      <c r="AA37" s="120"/>
      <c r="AB37" s="118"/>
      <c r="AC37" s="52">
        <v>30</v>
      </c>
      <c r="AD37" s="86">
        <f t="shared" si="4"/>
        <v>60</v>
      </c>
      <c r="AE37" s="87">
        <f t="shared" si="3"/>
        <v>2</v>
      </c>
      <c r="AF37" s="12">
        <v>30</v>
      </c>
      <c r="AG37" s="47"/>
      <c r="AH37" s="395"/>
    </row>
    <row r="38" spans="1:34" s="548" customFormat="1" ht="15.75" customHeight="1">
      <c r="A38" s="666" t="s">
        <v>403</v>
      </c>
      <c r="B38" s="8" t="s">
        <v>9</v>
      </c>
      <c r="C38" s="10" t="s">
        <v>173</v>
      </c>
      <c r="D38" s="733" t="s">
        <v>503</v>
      </c>
      <c r="E38" s="18"/>
      <c r="F38" s="49"/>
      <c r="G38" s="23"/>
      <c r="H38" s="18"/>
      <c r="I38" s="49"/>
      <c r="J38" s="25"/>
      <c r="K38" s="50">
        <v>1</v>
      </c>
      <c r="L38" s="49">
        <v>2</v>
      </c>
      <c r="M38" s="23" t="s">
        <v>9</v>
      </c>
      <c r="N38" s="18"/>
      <c r="O38" s="49"/>
      <c r="P38" s="25"/>
      <c r="Q38" s="4"/>
      <c r="R38" s="3"/>
      <c r="S38" s="23"/>
      <c r="T38" s="18"/>
      <c r="U38" s="49"/>
      <c r="V38" s="118"/>
      <c r="W38" s="119"/>
      <c r="X38" s="120"/>
      <c r="Y38" s="121"/>
      <c r="Z38" s="122"/>
      <c r="AA38" s="120"/>
      <c r="AB38" s="118"/>
      <c r="AC38" s="52">
        <v>15</v>
      </c>
      <c r="AD38" s="86">
        <f t="shared" si="4"/>
        <v>60</v>
      </c>
      <c r="AE38" s="87">
        <f t="shared" si="3"/>
        <v>2</v>
      </c>
      <c r="AF38" s="12">
        <v>15</v>
      </c>
      <c r="AG38" s="47"/>
      <c r="AH38" s="395"/>
    </row>
    <row r="39" spans="1:34" s="548" customFormat="1" ht="15.75" customHeight="1" thickBot="1">
      <c r="A39" s="666" t="s">
        <v>384</v>
      </c>
      <c r="B39" s="8" t="s">
        <v>9</v>
      </c>
      <c r="C39" s="10" t="s">
        <v>179</v>
      </c>
      <c r="D39" s="733" t="s">
        <v>181</v>
      </c>
      <c r="E39" s="18"/>
      <c r="F39" s="49"/>
      <c r="G39" s="23"/>
      <c r="H39" s="18"/>
      <c r="I39" s="49"/>
      <c r="J39" s="25"/>
      <c r="K39" s="50"/>
      <c r="L39" s="49"/>
      <c r="M39" s="23"/>
      <c r="N39" s="24">
        <v>2</v>
      </c>
      <c r="O39" s="3">
        <v>2</v>
      </c>
      <c r="P39" s="25" t="s">
        <v>123</v>
      </c>
      <c r="Q39" s="50"/>
      <c r="R39" s="49"/>
      <c r="S39" s="23"/>
      <c r="T39" s="18"/>
      <c r="U39" s="49"/>
      <c r="V39" s="124"/>
      <c r="W39" s="125"/>
      <c r="X39" s="126"/>
      <c r="Y39" s="127"/>
      <c r="Z39" s="128"/>
      <c r="AA39" s="126"/>
      <c r="AB39" s="124"/>
      <c r="AC39" s="52">
        <f t="shared" si="2"/>
        <v>30</v>
      </c>
      <c r="AD39" s="86">
        <f t="shared" si="4"/>
        <v>60</v>
      </c>
      <c r="AE39" s="87">
        <f t="shared" si="3"/>
        <v>2</v>
      </c>
      <c r="AF39" s="12">
        <v>30</v>
      </c>
      <c r="AG39" s="47"/>
      <c r="AH39" s="131">
        <v>12</v>
      </c>
    </row>
    <row r="40" spans="1:34" ht="15.75" customHeight="1" thickBot="1">
      <c r="A40" s="667"/>
      <c r="B40" s="95"/>
      <c r="C40" s="96" t="s">
        <v>24</v>
      </c>
      <c r="D40" s="97"/>
      <c r="E40" s="101">
        <f>SUM(E25:E39)</f>
        <v>7</v>
      </c>
      <c r="F40" s="99"/>
      <c r="G40" s="100"/>
      <c r="H40" s="101">
        <f>SUM(H28:H39)</f>
        <v>12</v>
      </c>
      <c r="I40" s="99"/>
      <c r="J40" s="96"/>
      <c r="K40" s="98">
        <f>SUM(K35:K39)</f>
        <v>6</v>
      </c>
      <c r="L40" s="99"/>
      <c r="M40" s="100"/>
      <c r="N40" s="101">
        <f>SUM(N39)</f>
        <v>2</v>
      </c>
      <c r="O40" s="99"/>
      <c r="P40" s="96"/>
      <c r="Q40" s="98">
        <f>SUM(Q25:Q39)</f>
        <v>0</v>
      </c>
      <c r="R40" s="99"/>
      <c r="S40" s="100"/>
      <c r="T40" s="101">
        <f>SUM(T25:T39)</f>
        <v>0</v>
      </c>
      <c r="U40" s="99"/>
      <c r="V40" s="96"/>
      <c r="W40" s="98">
        <f>SUM(W25:W39)</f>
        <v>0</v>
      </c>
      <c r="X40" s="99"/>
      <c r="Y40" s="100"/>
      <c r="Z40" s="101">
        <f>SUM(Z25:Z39)</f>
        <v>0</v>
      </c>
      <c r="AA40" s="99"/>
      <c r="AB40" s="96"/>
      <c r="AC40" s="98">
        <f>SUM(AC25:AC39)</f>
        <v>450</v>
      </c>
      <c r="AD40" s="99">
        <f>SUM(AD25:AD39)</f>
        <v>900</v>
      </c>
      <c r="AE40" s="102"/>
      <c r="AF40" s="103">
        <f>SUM(AF25:AF39)</f>
        <v>442</v>
      </c>
      <c r="AG40" s="100">
        <f>SUM(AG25:AG39)</f>
        <v>8</v>
      </c>
      <c r="AH40" s="164">
        <f>SUM(AH25:AH39)</f>
        <v>12</v>
      </c>
    </row>
    <row r="41" spans="1:34" s="548" customFormat="1" ht="15.75" customHeight="1" thickBot="1">
      <c r="A41" s="667"/>
      <c r="B41" s="95"/>
      <c r="C41" s="96" t="s">
        <v>23</v>
      </c>
      <c r="D41" s="97"/>
      <c r="E41" s="106"/>
      <c r="F41" s="105">
        <f>SUM(F25:F39)</f>
        <v>6</v>
      </c>
      <c r="G41" s="100"/>
      <c r="H41" s="106"/>
      <c r="I41" s="105">
        <f>SUM(I28:I39)</f>
        <v>12</v>
      </c>
      <c r="J41" s="96"/>
      <c r="K41" s="104"/>
      <c r="L41" s="105">
        <f>SUM(L34:L39)</f>
        <v>10</v>
      </c>
      <c r="M41" s="100"/>
      <c r="N41" s="106"/>
      <c r="O41" s="105">
        <f>SUM(O39)</f>
        <v>2</v>
      </c>
      <c r="P41" s="96"/>
      <c r="Q41" s="104"/>
      <c r="R41" s="105">
        <f>SUM(R25:R40)</f>
        <v>0</v>
      </c>
      <c r="S41" s="100"/>
      <c r="T41" s="106"/>
      <c r="U41" s="105">
        <f>SUM(U25:U40)</f>
        <v>0</v>
      </c>
      <c r="V41" s="96"/>
      <c r="W41" s="104"/>
      <c r="X41" s="105">
        <f>SUM(X25:X40)</f>
        <v>0</v>
      </c>
      <c r="Y41" s="100"/>
      <c r="Z41" s="106"/>
      <c r="AA41" s="105">
        <f>SUM(AA25:AA40)</f>
        <v>0</v>
      </c>
      <c r="AB41" s="96"/>
      <c r="AC41" s="107"/>
      <c r="AD41" s="108"/>
      <c r="AE41" s="109">
        <f>SUM(AE25:AE39)</f>
        <v>30</v>
      </c>
      <c r="AF41" s="110"/>
      <c r="AG41" s="108"/>
      <c r="AH41" s="111"/>
    </row>
    <row r="42" spans="1:34" s="548" customFormat="1" ht="15.75" customHeight="1">
      <c r="A42" s="664" t="s">
        <v>65</v>
      </c>
      <c r="B42" s="829" t="s">
        <v>69</v>
      </c>
      <c r="C42" s="830"/>
      <c r="D42" s="67"/>
      <c r="E42" s="112"/>
      <c r="F42" s="113"/>
      <c r="G42" s="114"/>
      <c r="H42" s="115"/>
      <c r="I42" s="113"/>
      <c r="J42" s="116"/>
      <c r="K42" s="112"/>
      <c r="L42" s="113"/>
      <c r="M42" s="114"/>
      <c r="N42" s="115"/>
      <c r="O42" s="113"/>
      <c r="P42" s="116"/>
      <c r="Q42" s="112"/>
      <c r="R42" s="113"/>
      <c r="S42" s="114"/>
      <c r="T42" s="115"/>
      <c r="U42" s="113"/>
      <c r="V42" s="116"/>
      <c r="W42" s="112"/>
      <c r="X42" s="113"/>
      <c r="Y42" s="114"/>
      <c r="Z42" s="115"/>
      <c r="AA42" s="113"/>
      <c r="AB42" s="116"/>
      <c r="AC42" s="112"/>
      <c r="AD42" s="113"/>
      <c r="AE42" s="114"/>
      <c r="AF42" s="83"/>
      <c r="AG42" s="42"/>
      <c r="AH42" s="84"/>
    </row>
    <row r="43" spans="1:34" s="549" customFormat="1" ht="15.75" customHeight="1">
      <c r="A43" s="669" t="s">
        <v>497</v>
      </c>
      <c r="B43" s="773" t="s">
        <v>9</v>
      </c>
      <c r="C43" s="754" t="s">
        <v>498</v>
      </c>
      <c r="D43" s="774" t="s">
        <v>470</v>
      </c>
      <c r="E43" s="769">
        <v>2</v>
      </c>
      <c r="F43" s="42">
        <v>2</v>
      </c>
      <c r="G43" s="775" t="s">
        <v>123</v>
      </c>
      <c r="H43" s="776"/>
      <c r="I43" s="42"/>
      <c r="J43" s="84"/>
      <c r="K43" s="769"/>
      <c r="L43" s="42"/>
      <c r="M43" s="775"/>
      <c r="N43" s="776"/>
      <c r="O43" s="42"/>
      <c r="P43" s="84"/>
      <c r="Q43" s="769"/>
      <c r="R43" s="42"/>
      <c r="S43" s="775"/>
      <c r="T43" s="776"/>
      <c r="U43" s="42"/>
      <c r="V43" s="84"/>
      <c r="W43" s="769"/>
      <c r="X43" s="42"/>
      <c r="Y43" s="775"/>
      <c r="Z43" s="776"/>
      <c r="AA43" s="42"/>
      <c r="AB43" s="84"/>
      <c r="AC43" s="52">
        <v>30</v>
      </c>
      <c r="AD43" s="86">
        <f>AE43*30</f>
        <v>60</v>
      </c>
      <c r="AE43" s="87">
        <f>F43+I43+L43+O43+R43+U43+X43+AA43</f>
        <v>2</v>
      </c>
      <c r="AF43" s="83"/>
      <c r="AG43" s="42"/>
      <c r="AH43" s="84">
        <v>30</v>
      </c>
    </row>
    <row r="44" spans="1:34" s="549" customFormat="1" ht="15.75" customHeight="1">
      <c r="A44" s="669" t="s">
        <v>499</v>
      </c>
      <c r="B44" s="773" t="s">
        <v>9</v>
      </c>
      <c r="C44" s="754" t="s">
        <v>500</v>
      </c>
      <c r="D44" s="774" t="s">
        <v>470</v>
      </c>
      <c r="E44" s="769">
        <v>2</v>
      </c>
      <c r="F44" s="42">
        <v>2</v>
      </c>
      <c r="G44" s="775" t="s">
        <v>123</v>
      </c>
      <c r="H44" s="776"/>
      <c r="I44" s="42"/>
      <c r="J44" s="84"/>
      <c r="K44" s="769"/>
      <c r="L44" s="42"/>
      <c r="M44" s="775"/>
      <c r="N44" s="776"/>
      <c r="O44" s="42"/>
      <c r="P44" s="84"/>
      <c r="Q44" s="769"/>
      <c r="R44" s="42"/>
      <c r="S44" s="775"/>
      <c r="T44" s="776"/>
      <c r="U44" s="42"/>
      <c r="V44" s="84"/>
      <c r="W44" s="769"/>
      <c r="X44" s="42"/>
      <c r="Y44" s="775"/>
      <c r="Z44" s="776"/>
      <c r="AA44" s="42"/>
      <c r="AB44" s="84"/>
      <c r="AC44" s="52">
        <v>30</v>
      </c>
      <c r="AD44" s="86">
        <f>AE44*30</f>
        <v>60</v>
      </c>
      <c r="AE44" s="87">
        <f>F44+I44+L44+O44+R44+U44+X44+AA44</f>
        <v>2</v>
      </c>
      <c r="AF44" s="83">
        <v>10</v>
      </c>
      <c r="AG44" s="42"/>
      <c r="AH44" s="84">
        <v>20</v>
      </c>
    </row>
    <row r="45" spans="1:34" s="548" customFormat="1" ht="15.75" customHeight="1">
      <c r="A45" s="669" t="s">
        <v>385</v>
      </c>
      <c r="B45" s="8" t="s">
        <v>9</v>
      </c>
      <c r="C45" s="754" t="s">
        <v>70</v>
      </c>
      <c r="D45" s="756" t="s">
        <v>558</v>
      </c>
      <c r="E45" s="129"/>
      <c r="F45" s="44"/>
      <c r="G45" s="130"/>
      <c r="H45" s="43">
        <v>1</v>
      </c>
      <c r="I45" s="44">
        <v>2</v>
      </c>
      <c r="J45" s="45" t="s">
        <v>194</v>
      </c>
      <c r="K45" s="46"/>
      <c r="L45" s="47"/>
      <c r="M45" s="48"/>
      <c r="N45" s="12"/>
      <c r="O45" s="47"/>
      <c r="P45" s="131"/>
      <c r="Q45" s="46"/>
      <c r="R45" s="47"/>
      <c r="S45" s="48"/>
      <c r="T45" s="7"/>
      <c r="U45" s="51"/>
      <c r="V45" s="91"/>
      <c r="W45" s="92"/>
      <c r="X45" s="51"/>
      <c r="Y45" s="93"/>
      <c r="Z45" s="7"/>
      <c r="AA45" s="51"/>
      <c r="AB45" s="91"/>
      <c r="AC45" s="52">
        <v>15</v>
      </c>
      <c r="AD45" s="86">
        <f aca="true" t="shared" si="5" ref="AD45:AD50">AE45*30</f>
        <v>60</v>
      </c>
      <c r="AE45" s="87">
        <f aca="true" t="shared" si="6" ref="AE45:AE50">F45+I45+L45+O45+R45+U45+X45+AA45</f>
        <v>2</v>
      </c>
      <c r="AF45" s="675">
        <v>10</v>
      </c>
      <c r="AG45" s="51"/>
      <c r="AH45" s="91">
        <v>5</v>
      </c>
    </row>
    <row r="46" spans="1:34" s="548" customFormat="1" ht="15.75" customHeight="1">
      <c r="A46" s="666" t="s">
        <v>236</v>
      </c>
      <c r="B46" s="8" t="s">
        <v>9</v>
      </c>
      <c r="C46" s="754" t="s">
        <v>142</v>
      </c>
      <c r="D46" s="756" t="s">
        <v>454</v>
      </c>
      <c r="E46" s="50"/>
      <c r="F46" s="49"/>
      <c r="G46" s="23"/>
      <c r="H46" s="18">
        <v>1</v>
      </c>
      <c r="I46" s="49">
        <v>2</v>
      </c>
      <c r="J46" s="25" t="s">
        <v>48</v>
      </c>
      <c r="K46" s="46"/>
      <c r="L46" s="49"/>
      <c r="M46" s="23"/>
      <c r="N46" s="18"/>
      <c r="O46" s="49"/>
      <c r="P46" s="25"/>
      <c r="Q46" s="50"/>
      <c r="R46" s="49"/>
      <c r="S46" s="23"/>
      <c r="T46" s="18"/>
      <c r="U46" s="49"/>
      <c r="V46" s="25"/>
      <c r="W46" s="50"/>
      <c r="X46" s="49"/>
      <c r="Y46" s="23"/>
      <c r="Z46" s="18"/>
      <c r="AA46" s="49"/>
      <c r="AB46" s="25"/>
      <c r="AC46" s="52">
        <v>15</v>
      </c>
      <c r="AD46" s="86">
        <f t="shared" si="5"/>
        <v>60</v>
      </c>
      <c r="AE46" s="87">
        <f t="shared" si="6"/>
        <v>2</v>
      </c>
      <c r="AF46" s="117">
        <v>10</v>
      </c>
      <c r="AG46" s="51"/>
      <c r="AH46" s="91">
        <v>5</v>
      </c>
    </row>
    <row r="47" spans="1:34" s="548" customFormat="1" ht="15.75" customHeight="1">
      <c r="A47" s="670" t="s">
        <v>369</v>
      </c>
      <c r="B47" s="8" t="s">
        <v>9</v>
      </c>
      <c r="C47" s="754" t="s">
        <v>213</v>
      </c>
      <c r="D47" s="757" t="s">
        <v>211</v>
      </c>
      <c r="E47" s="50"/>
      <c r="F47" s="49"/>
      <c r="G47" s="23"/>
      <c r="H47" s="18">
        <v>2</v>
      </c>
      <c r="I47" s="49">
        <v>3</v>
      </c>
      <c r="J47" s="25" t="s">
        <v>48</v>
      </c>
      <c r="K47" s="50"/>
      <c r="L47" s="47"/>
      <c r="M47" s="48"/>
      <c r="N47" s="18"/>
      <c r="O47" s="49"/>
      <c r="P47" s="25"/>
      <c r="Q47" s="133"/>
      <c r="R47" s="134"/>
      <c r="S47" s="135"/>
      <c r="T47" s="550"/>
      <c r="U47" s="551"/>
      <c r="V47" s="552"/>
      <c r="W47" s="50"/>
      <c r="X47" s="49"/>
      <c r="Y47" s="23"/>
      <c r="Z47" s="18"/>
      <c r="AA47" s="49"/>
      <c r="AB47" s="25"/>
      <c r="AC47" s="52">
        <v>35</v>
      </c>
      <c r="AD47" s="86">
        <f t="shared" si="5"/>
        <v>90</v>
      </c>
      <c r="AE47" s="87">
        <f t="shared" si="6"/>
        <v>3</v>
      </c>
      <c r="AF47" s="117">
        <v>20</v>
      </c>
      <c r="AG47" s="51"/>
      <c r="AH47" s="91">
        <v>15</v>
      </c>
    </row>
    <row r="48" spans="1:34" s="548" customFormat="1" ht="15.75" customHeight="1">
      <c r="A48" s="670" t="s">
        <v>370</v>
      </c>
      <c r="B48" s="8" t="s">
        <v>9</v>
      </c>
      <c r="C48" s="754" t="s">
        <v>214</v>
      </c>
      <c r="D48" s="673" t="s">
        <v>228</v>
      </c>
      <c r="E48" s="755"/>
      <c r="F48" s="545"/>
      <c r="G48" s="543"/>
      <c r="H48" s="544"/>
      <c r="I48" s="545"/>
      <c r="J48" s="546"/>
      <c r="K48" s="46">
        <v>2</v>
      </c>
      <c r="L48" s="47">
        <v>3</v>
      </c>
      <c r="M48" s="48" t="s">
        <v>9</v>
      </c>
      <c r="N48" s="12"/>
      <c r="O48" s="47"/>
      <c r="P48" s="131"/>
      <c r="Q48" s="46"/>
      <c r="R48" s="51"/>
      <c r="S48" s="93"/>
      <c r="T48" s="7"/>
      <c r="U48" s="51"/>
      <c r="V48" s="91"/>
      <c r="W48" s="92"/>
      <c r="X48" s="51"/>
      <c r="Y48" s="93"/>
      <c r="Z48" s="7"/>
      <c r="AA48" s="51"/>
      <c r="AB48" s="91"/>
      <c r="AC48" s="52">
        <v>35</v>
      </c>
      <c r="AD48" s="86">
        <f t="shared" si="5"/>
        <v>90</v>
      </c>
      <c r="AE48" s="87">
        <f t="shared" si="6"/>
        <v>3</v>
      </c>
      <c r="AF48" s="7">
        <v>15</v>
      </c>
      <c r="AG48" s="51"/>
      <c r="AH48" s="91">
        <v>20</v>
      </c>
    </row>
    <row r="49" spans="1:34" s="548" customFormat="1" ht="15.75" customHeight="1">
      <c r="A49" s="671" t="s">
        <v>237</v>
      </c>
      <c r="B49" s="8" t="s">
        <v>9</v>
      </c>
      <c r="C49" s="754" t="s">
        <v>140</v>
      </c>
      <c r="D49" s="756" t="s">
        <v>454</v>
      </c>
      <c r="E49" s="755"/>
      <c r="F49" s="545"/>
      <c r="G49" s="543"/>
      <c r="H49" s="544"/>
      <c r="I49" s="545"/>
      <c r="J49" s="546"/>
      <c r="K49" s="46">
        <v>2</v>
      </c>
      <c r="L49" s="47">
        <v>3</v>
      </c>
      <c r="M49" s="48" t="s">
        <v>9</v>
      </c>
      <c r="N49" s="12"/>
      <c r="O49" s="47"/>
      <c r="P49" s="131"/>
      <c r="Q49" s="46"/>
      <c r="R49" s="51"/>
      <c r="S49" s="93"/>
      <c r="T49" s="7"/>
      <c r="U49" s="51"/>
      <c r="V49" s="91"/>
      <c r="W49" s="92"/>
      <c r="X49" s="51"/>
      <c r="Y49" s="93"/>
      <c r="Z49" s="7"/>
      <c r="AA49" s="51"/>
      <c r="AB49" s="91"/>
      <c r="AC49" s="52">
        <v>35</v>
      </c>
      <c r="AD49" s="86">
        <f t="shared" si="5"/>
        <v>90</v>
      </c>
      <c r="AE49" s="87">
        <f t="shared" si="6"/>
        <v>3</v>
      </c>
      <c r="AF49" s="7">
        <v>20</v>
      </c>
      <c r="AG49" s="51"/>
      <c r="AH49" s="91">
        <v>15</v>
      </c>
    </row>
    <row r="50" spans="1:34" s="548" customFormat="1" ht="15.75" customHeight="1" thickBot="1">
      <c r="A50" s="671" t="s">
        <v>361</v>
      </c>
      <c r="B50" s="8" t="s">
        <v>9</v>
      </c>
      <c r="C50" s="754" t="s">
        <v>141</v>
      </c>
      <c r="D50" s="758" t="s">
        <v>470</v>
      </c>
      <c r="E50" s="755"/>
      <c r="F50" s="545"/>
      <c r="G50" s="543"/>
      <c r="H50" s="544"/>
      <c r="I50" s="545"/>
      <c r="J50" s="546"/>
      <c r="K50" s="46">
        <v>2</v>
      </c>
      <c r="L50" s="47">
        <v>3</v>
      </c>
      <c r="M50" s="48" t="s">
        <v>48</v>
      </c>
      <c r="N50" s="12"/>
      <c r="O50" s="47"/>
      <c r="P50" s="131"/>
      <c r="Q50" s="46"/>
      <c r="R50" s="51"/>
      <c r="S50" s="93"/>
      <c r="T50" s="7"/>
      <c r="U50" s="51"/>
      <c r="V50" s="91"/>
      <c r="W50" s="92"/>
      <c r="X50" s="51"/>
      <c r="Y50" s="93"/>
      <c r="Z50" s="7"/>
      <c r="AA50" s="51"/>
      <c r="AB50" s="91"/>
      <c r="AC50" s="52">
        <v>35</v>
      </c>
      <c r="AD50" s="86">
        <f t="shared" si="5"/>
        <v>90</v>
      </c>
      <c r="AE50" s="87">
        <f t="shared" si="6"/>
        <v>3</v>
      </c>
      <c r="AF50" s="7">
        <v>15</v>
      </c>
      <c r="AG50" s="51"/>
      <c r="AH50" s="91">
        <v>20</v>
      </c>
    </row>
    <row r="51" spans="1:34" ht="15.75" customHeight="1" thickBot="1">
      <c r="A51" s="667"/>
      <c r="B51" s="95"/>
      <c r="C51" s="100" t="s">
        <v>24</v>
      </c>
      <c r="D51" s="759"/>
      <c r="E51" s="104">
        <f>SUM(E43:E50)</f>
        <v>4</v>
      </c>
      <c r="F51" s="99"/>
      <c r="G51" s="102"/>
      <c r="H51" s="106">
        <f>SUM(H45:H50)</f>
        <v>4</v>
      </c>
      <c r="I51" s="99"/>
      <c r="J51" s="111"/>
      <c r="K51" s="104">
        <f>SUM(K45:K50)</f>
        <v>6</v>
      </c>
      <c r="L51" s="99"/>
      <c r="M51" s="102"/>
      <c r="N51" s="106">
        <f>SUM(N45:N50)</f>
        <v>0</v>
      </c>
      <c r="O51" s="99"/>
      <c r="P51" s="111"/>
      <c r="Q51" s="104">
        <f>SUM(Q45:Q50)</f>
        <v>0</v>
      </c>
      <c r="R51" s="99"/>
      <c r="S51" s="102"/>
      <c r="T51" s="106">
        <f>SUM(T45:T50)</f>
        <v>0</v>
      </c>
      <c r="U51" s="99"/>
      <c r="V51" s="111"/>
      <c r="W51" s="104">
        <f>SUM(W45:W50)</f>
        <v>0</v>
      </c>
      <c r="X51" s="99"/>
      <c r="Y51" s="102"/>
      <c r="Z51" s="106">
        <f>SUM(Z45:Z50)</f>
        <v>0</v>
      </c>
      <c r="AA51" s="99"/>
      <c r="AB51" s="111"/>
      <c r="AC51" s="98">
        <f>SUM(AC43:AC50)</f>
        <v>230</v>
      </c>
      <c r="AD51" s="99">
        <f>SUM(AD45:AD50)</f>
        <v>480</v>
      </c>
      <c r="AE51" s="102"/>
      <c r="AF51" s="103">
        <f>SUM(AF45:AF50)</f>
        <v>90</v>
      </c>
      <c r="AG51" s="100">
        <f>SUM(AG45:AG50)</f>
        <v>0</v>
      </c>
      <c r="AH51" s="96">
        <f>SUM(AH43:AH50)</f>
        <v>130</v>
      </c>
    </row>
    <row r="52" spans="1:34" s="548" customFormat="1" ht="15.75" customHeight="1" thickBot="1">
      <c r="A52" s="667"/>
      <c r="B52" s="95"/>
      <c r="C52" s="96" t="s">
        <v>23</v>
      </c>
      <c r="D52" s="97"/>
      <c r="E52" s="106"/>
      <c r="F52" s="99">
        <f>SUM(F43:F50)</f>
        <v>4</v>
      </c>
      <c r="G52" s="102"/>
      <c r="H52" s="106"/>
      <c r="I52" s="99">
        <f>SUM(I45:I50)</f>
        <v>7</v>
      </c>
      <c r="J52" s="111"/>
      <c r="K52" s="104"/>
      <c r="L52" s="99">
        <f>SUM(L45:L50)</f>
        <v>9</v>
      </c>
      <c r="M52" s="102"/>
      <c r="N52" s="106"/>
      <c r="O52" s="99">
        <f>SUM(O45:O50)</f>
        <v>0</v>
      </c>
      <c r="P52" s="111"/>
      <c r="Q52" s="104"/>
      <c r="R52" s="99">
        <f>SUM(R45:R50)</f>
        <v>0</v>
      </c>
      <c r="S52" s="102"/>
      <c r="T52" s="106"/>
      <c r="U52" s="99">
        <f>SUM(U45:U50)</f>
        <v>0</v>
      </c>
      <c r="V52" s="111"/>
      <c r="W52" s="104"/>
      <c r="X52" s="99">
        <f>SUM(X45:X50)</f>
        <v>0</v>
      </c>
      <c r="Y52" s="102"/>
      <c r="Z52" s="106"/>
      <c r="AA52" s="99">
        <f>SUM(AA45:AA50)</f>
        <v>0</v>
      </c>
      <c r="AB52" s="111"/>
      <c r="AC52" s="107"/>
      <c r="AD52" s="108"/>
      <c r="AE52" s="109">
        <f>SUM(AE43:AE50)</f>
        <v>20</v>
      </c>
      <c r="AF52" s="110"/>
      <c r="AG52" s="108"/>
      <c r="AH52" s="111"/>
    </row>
    <row r="53" spans="1:34" s="548" customFormat="1" ht="15.75" customHeight="1">
      <c r="A53" s="136">
        <v>2</v>
      </c>
      <c r="B53" s="827" t="s">
        <v>25</v>
      </c>
      <c r="C53" s="828"/>
      <c r="D53" s="75"/>
      <c r="E53" s="115"/>
      <c r="F53" s="113"/>
      <c r="G53" s="114"/>
      <c r="H53" s="115"/>
      <c r="I53" s="113"/>
      <c r="J53" s="116"/>
      <c r="K53" s="112"/>
      <c r="L53" s="113"/>
      <c r="M53" s="114"/>
      <c r="N53" s="115"/>
      <c r="O53" s="113"/>
      <c r="P53" s="116"/>
      <c r="Q53" s="112"/>
      <c r="R53" s="113"/>
      <c r="S53" s="114"/>
      <c r="T53" s="115"/>
      <c r="U53" s="113"/>
      <c r="V53" s="116"/>
      <c r="W53" s="112"/>
      <c r="X53" s="113"/>
      <c r="Y53" s="114"/>
      <c r="Z53" s="115"/>
      <c r="AA53" s="113"/>
      <c r="AB53" s="116"/>
      <c r="AC53" s="112"/>
      <c r="AD53" s="113"/>
      <c r="AE53" s="114"/>
      <c r="AF53" s="83"/>
      <c r="AG53" s="42"/>
      <c r="AH53" s="84"/>
    </row>
    <row r="54" spans="1:34" s="548" customFormat="1" ht="15.75" customHeight="1">
      <c r="A54" s="136" t="s">
        <v>66</v>
      </c>
      <c r="B54" s="825" t="s">
        <v>58</v>
      </c>
      <c r="C54" s="826"/>
      <c r="D54" s="75"/>
      <c r="E54" s="115"/>
      <c r="F54" s="113"/>
      <c r="G54" s="114"/>
      <c r="H54" s="115"/>
      <c r="I54" s="113"/>
      <c r="J54" s="116"/>
      <c r="K54" s="112"/>
      <c r="L54" s="113"/>
      <c r="M54" s="114"/>
      <c r="N54" s="115"/>
      <c r="O54" s="113"/>
      <c r="P54" s="116"/>
      <c r="Q54" s="112"/>
      <c r="R54" s="113"/>
      <c r="S54" s="114"/>
      <c r="T54" s="115"/>
      <c r="U54" s="113"/>
      <c r="V54" s="116"/>
      <c r="W54" s="112"/>
      <c r="X54" s="113"/>
      <c r="Y54" s="114"/>
      <c r="Z54" s="115"/>
      <c r="AA54" s="113"/>
      <c r="AB54" s="116"/>
      <c r="AC54" s="112"/>
      <c r="AD54" s="113"/>
      <c r="AE54" s="114"/>
      <c r="AF54" s="83"/>
      <c r="AG54" s="42"/>
      <c r="AH54" s="84"/>
    </row>
    <row r="55" spans="1:34" s="548" customFormat="1" ht="15.75" customHeight="1">
      <c r="A55" s="528" t="s">
        <v>362</v>
      </c>
      <c r="B55" s="12" t="s">
        <v>9</v>
      </c>
      <c r="C55" s="13" t="s">
        <v>52</v>
      </c>
      <c r="D55" s="6" t="s">
        <v>471</v>
      </c>
      <c r="E55" s="18"/>
      <c r="F55" s="49"/>
      <c r="G55" s="23"/>
      <c r="H55" s="18"/>
      <c r="I55" s="49"/>
      <c r="J55" s="25"/>
      <c r="K55" s="46">
        <v>2</v>
      </c>
      <c r="L55" s="47">
        <v>3</v>
      </c>
      <c r="M55" s="48" t="s">
        <v>48</v>
      </c>
      <c r="N55" s="12"/>
      <c r="O55" s="47"/>
      <c r="P55" s="131"/>
      <c r="Q55" s="46"/>
      <c r="R55" s="47"/>
      <c r="S55" s="48"/>
      <c r="T55" s="12"/>
      <c r="U55" s="47"/>
      <c r="V55" s="131"/>
      <c r="W55" s="46"/>
      <c r="X55" s="47"/>
      <c r="Y55" s="48"/>
      <c r="Z55" s="12"/>
      <c r="AA55" s="47"/>
      <c r="AB55" s="131"/>
      <c r="AC55" s="52">
        <v>35</v>
      </c>
      <c r="AD55" s="86">
        <f aca="true" t="shared" si="7" ref="AD55:AD71">AE55*30</f>
        <v>90</v>
      </c>
      <c r="AE55" s="87">
        <f aca="true" t="shared" si="8" ref="AE55:AE74">F55+I55+L55+O55+R55+U55+X55+AA55</f>
        <v>3</v>
      </c>
      <c r="AF55" s="117">
        <v>20</v>
      </c>
      <c r="AG55" s="51"/>
      <c r="AH55" s="91">
        <v>15</v>
      </c>
    </row>
    <row r="56" spans="1:34" s="548" customFormat="1" ht="15.75" customHeight="1">
      <c r="A56" s="520" t="s">
        <v>267</v>
      </c>
      <c r="B56" s="12" t="s">
        <v>9</v>
      </c>
      <c r="C56" s="13" t="s">
        <v>122</v>
      </c>
      <c r="D56" s="6" t="s">
        <v>470</v>
      </c>
      <c r="E56" s="24"/>
      <c r="F56" s="3"/>
      <c r="G56" s="23"/>
      <c r="H56" s="24"/>
      <c r="I56" s="3"/>
      <c r="J56" s="25"/>
      <c r="K56" s="4"/>
      <c r="L56" s="3"/>
      <c r="M56" s="23"/>
      <c r="N56" s="24">
        <v>2</v>
      </c>
      <c r="O56" s="3">
        <v>3</v>
      </c>
      <c r="P56" s="25" t="s">
        <v>48</v>
      </c>
      <c r="Q56" s="46"/>
      <c r="R56" s="47"/>
      <c r="S56" s="48"/>
      <c r="T56" s="12"/>
      <c r="U56" s="47"/>
      <c r="V56" s="91"/>
      <c r="W56" s="92"/>
      <c r="X56" s="51"/>
      <c r="Y56" s="93"/>
      <c r="Z56" s="7"/>
      <c r="AA56" s="51"/>
      <c r="AB56" s="91"/>
      <c r="AC56" s="52">
        <v>35</v>
      </c>
      <c r="AD56" s="86">
        <f t="shared" si="7"/>
        <v>90</v>
      </c>
      <c r="AE56" s="87">
        <f t="shared" si="8"/>
        <v>3</v>
      </c>
      <c r="AF56" s="396">
        <v>15</v>
      </c>
      <c r="AG56" s="93"/>
      <c r="AH56" s="91">
        <v>20</v>
      </c>
    </row>
    <row r="57" spans="1:34" s="548" customFormat="1" ht="15.75" customHeight="1">
      <c r="A57" s="528" t="s">
        <v>363</v>
      </c>
      <c r="B57" s="12" t="s">
        <v>9</v>
      </c>
      <c r="C57" s="14" t="s">
        <v>139</v>
      </c>
      <c r="D57" s="734" t="s">
        <v>470</v>
      </c>
      <c r="E57" s="12"/>
      <c r="F57" s="47"/>
      <c r="G57" s="48"/>
      <c r="H57" s="12"/>
      <c r="I57" s="47"/>
      <c r="J57" s="131"/>
      <c r="K57" s="46"/>
      <c r="L57" s="47"/>
      <c r="M57" s="48"/>
      <c r="N57" s="12">
        <v>3</v>
      </c>
      <c r="O57" s="47">
        <v>3</v>
      </c>
      <c r="P57" s="131" t="s">
        <v>9</v>
      </c>
      <c r="Q57" s="46"/>
      <c r="R57" s="47"/>
      <c r="S57" s="48"/>
      <c r="T57" s="12"/>
      <c r="U57" s="47"/>
      <c r="V57" s="131"/>
      <c r="W57" s="46"/>
      <c r="X57" s="47"/>
      <c r="Y57" s="48"/>
      <c r="Z57" s="12"/>
      <c r="AA57" s="47"/>
      <c r="AB57" s="131"/>
      <c r="AC57" s="52">
        <v>40</v>
      </c>
      <c r="AD57" s="86">
        <f t="shared" si="7"/>
        <v>90</v>
      </c>
      <c r="AE57" s="87">
        <f t="shared" si="8"/>
        <v>3</v>
      </c>
      <c r="AF57" s="117">
        <v>20</v>
      </c>
      <c r="AG57" s="137"/>
      <c r="AH57" s="91">
        <v>20</v>
      </c>
    </row>
    <row r="58" spans="1:34" s="548" customFormat="1" ht="15.75" customHeight="1">
      <c r="A58" s="520" t="s">
        <v>268</v>
      </c>
      <c r="B58" s="12" t="s">
        <v>9</v>
      </c>
      <c r="C58" s="13" t="s">
        <v>54</v>
      </c>
      <c r="D58" s="517" t="s">
        <v>393</v>
      </c>
      <c r="E58" s="18"/>
      <c r="F58" s="49"/>
      <c r="G58" s="23"/>
      <c r="H58" s="18"/>
      <c r="I58" s="49"/>
      <c r="J58" s="25"/>
      <c r="K58" s="50"/>
      <c r="L58" s="49"/>
      <c r="M58" s="23"/>
      <c r="N58" s="18">
        <v>2</v>
      </c>
      <c r="O58" s="49">
        <v>2</v>
      </c>
      <c r="P58" s="25" t="s">
        <v>48</v>
      </c>
      <c r="Q58" s="50"/>
      <c r="R58" s="49"/>
      <c r="S58" s="23"/>
      <c r="T58" s="18"/>
      <c r="U58" s="49"/>
      <c r="V58" s="25"/>
      <c r="W58" s="50"/>
      <c r="X58" s="49"/>
      <c r="Y58" s="23"/>
      <c r="Z58" s="18"/>
      <c r="AA58" s="49"/>
      <c r="AB58" s="25"/>
      <c r="AC58" s="52">
        <v>30</v>
      </c>
      <c r="AD58" s="86">
        <f t="shared" si="7"/>
        <v>60</v>
      </c>
      <c r="AE58" s="87">
        <f t="shared" si="8"/>
        <v>2</v>
      </c>
      <c r="AF58" s="117">
        <v>20</v>
      </c>
      <c r="AG58" s="51"/>
      <c r="AH58" s="91">
        <v>10</v>
      </c>
    </row>
    <row r="59" spans="1:34" s="548" customFormat="1" ht="15.75" customHeight="1">
      <c r="A59" s="520" t="s">
        <v>238</v>
      </c>
      <c r="B59" s="12" t="s">
        <v>9</v>
      </c>
      <c r="C59" s="15" t="s">
        <v>72</v>
      </c>
      <c r="D59" s="89" t="s">
        <v>113</v>
      </c>
      <c r="E59" s="18"/>
      <c r="F59" s="49"/>
      <c r="G59" s="23"/>
      <c r="H59" s="18"/>
      <c r="I59" s="49"/>
      <c r="J59" s="25"/>
      <c r="K59" s="554"/>
      <c r="L59" s="561"/>
      <c r="M59" s="554"/>
      <c r="N59" s="139">
        <v>2</v>
      </c>
      <c r="O59" s="140">
        <v>3</v>
      </c>
      <c r="P59" s="141" t="s">
        <v>9</v>
      </c>
      <c r="Q59" s="50"/>
      <c r="R59" s="49"/>
      <c r="S59" s="23"/>
      <c r="T59" s="18"/>
      <c r="U59" s="49"/>
      <c r="V59" s="25"/>
      <c r="W59" s="50"/>
      <c r="X59" s="49"/>
      <c r="Y59" s="23"/>
      <c r="Z59" s="18"/>
      <c r="AA59" s="49"/>
      <c r="AB59" s="25"/>
      <c r="AC59" s="52">
        <v>35</v>
      </c>
      <c r="AD59" s="86">
        <f t="shared" si="7"/>
        <v>90</v>
      </c>
      <c r="AE59" s="87">
        <f t="shared" si="8"/>
        <v>3</v>
      </c>
      <c r="AF59" s="117">
        <v>20</v>
      </c>
      <c r="AG59" s="137"/>
      <c r="AH59" s="91">
        <v>15</v>
      </c>
    </row>
    <row r="60" spans="1:34" s="548" customFormat="1" ht="15.75" customHeight="1">
      <c r="A60" s="521" t="s">
        <v>406</v>
      </c>
      <c r="B60" s="12" t="s">
        <v>9</v>
      </c>
      <c r="C60" s="13" t="s">
        <v>227</v>
      </c>
      <c r="D60" s="514" t="s">
        <v>116</v>
      </c>
      <c r="E60" s="18"/>
      <c r="F60" s="49"/>
      <c r="G60" s="23"/>
      <c r="H60" s="18"/>
      <c r="I60" s="49"/>
      <c r="J60" s="25"/>
      <c r="K60" s="50"/>
      <c r="L60" s="49"/>
      <c r="M60" s="23"/>
      <c r="N60" s="12">
        <v>1</v>
      </c>
      <c r="O60" s="47">
        <v>2</v>
      </c>
      <c r="P60" s="131" t="s">
        <v>48</v>
      </c>
      <c r="Q60" s="46"/>
      <c r="R60" s="47"/>
      <c r="S60" s="48"/>
      <c r="T60" s="12"/>
      <c r="U60" s="47"/>
      <c r="V60" s="131"/>
      <c r="W60" s="46"/>
      <c r="X60" s="47"/>
      <c r="Y60" s="48"/>
      <c r="Z60" s="12"/>
      <c r="AA60" s="47"/>
      <c r="AB60" s="131"/>
      <c r="AC60" s="52">
        <v>15</v>
      </c>
      <c r="AD60" s="86">
        <f t="shared" si="7"/>
        <v>60</v>
      </c>
      <c r="AE60" s="87">
        <f t="shared" si="8"/>
        <v>2</v>
      </c>
      <c r="AF60" s="117">
        <v>5</v>
      </c>
      <c r="AG60" s="137"/>
      <c r="AH60" s="91">
        <v>10</v>
      </c>
    </row>
    <row r="61" spans="1:34" s="548" customFormat="1" ht="15.75" customHeight="1">
      <c r="A61" s="520" t="s">
        <v>269</v>
      </c>
      <c r="B61" s="12" t="s">
        <v>9</v>
      </c>
      <c r="C61" s="15" t="s">
        <v>55</v>
      </c>
      <c r="D61" s="734" t="s">
        <v>417</v>
      </c>
      <c r="E61" s="18"/>
      <c r="F61" s="553"/>
      <c r="G61" s="554"/>
      <c r="H61" s="18"/>
      <c r="I61" s="553"/>
      <c r="J61" s="555"/>
      <c r="K61" s="50"/>
      <c r="L61" s="134"/>
      <c r="M61" s="135"/>
      <c r="N61" s="142">
        <v>2</v>
      </c>
      <c r="O61" s="547">
        <v>3</v>
      </c>
      <c r="P61" s="143" t="s">
        <v>9</v>
      </c>
      <c r="Q61" s="50"/>
      <c r="R61" s="49"/>
      <c r="S61" s="23"/>
      <c r="T61" s="18"/>
      <c r="U61" s="49"/>
      <c r="V61" s="25"/>
      <c r="W61" s="50"/>
      <c r="X61" s="49"/>
      <c r="Y61" s="23"/>
      <c r="Z61" s="18"/>
      <c r="AA61" s="49"/>
      <c r="AB61" s="25"/>
      <c r="AC61" s="52">
        <v>35</v>
      </c>
      <c r="AD61" s="86">
        <f t="shared" si="7"/>
        <v>90</v>
      </c>
      <c r="AE61" s="87">
        <f t="shared" si="8"/>
        <v>3</v>
      </c>
      <c r="AF61" s="117">
        <v>25</v>
      </c>
      <c r="AG61" s="51"/>
      <c r="AH61" s="91">
        <v>10</v>
      </c>
    </row>
    <row r="62" spans="1:34" s="548" customFormat="1" ht="15.75" customHeight="1">
      <c r="A62" s="529" t="s">
        <v>364</v>
      </c>
      <c r="B62" s="12" t="s">
        <v>9</v>
      </c>
      <c r="C62" s="16" t="s">
        <v>138</v>
      </c>
      <c r="D62" s="144" t="s">
        <v>418</v>
      </c>
      <c r="E62" s="18"/>
      <c r="F62" s="49"/>
      <c r="G62" s="23"/>
      <c r="H62" s="18"/>
      <c r="I62" s="49"/>
      <c r="J62" s="25"/>
      <c r="K62" s="50"/>
      <c r="L62" s="145"/>
      <c r="M62" s="146"/>
      <c r="N62" s="18">
        <v>2</v>
      </c>
      <c r="O62" s="49">
        <v>3</v>
      </c>
      <c r="P62" s="25" t="s">
        <v>48</v>
      </c>
      <c r="Q62" s="50"/>
      <c r="R62" s="49"/>
      <c r="S62" s="23"/>
      <c r="T62" s="550"/>
      <c r="U62" s="551"/>
      <c r="V62" s="552"/>
      <c r="W62" s="147"/>
      <c r="X62" s="148"/>
      <c r="Y62" s="149"/>
      <c r="Z62" s="150"/>
      <c r="AA62" s="148"/>
      <c r="AB62" s="151"/>
      <c r="AC62" s="52">
        <v>35</v>
      </c>
      <c r="AD62" s="86">
        <f t="shared" si="7"/>
        <v>90</v>
      </c>
      <c r="AE62" s="87">
        <f t="shared" si="8"/>
        <v>3</v>
      </c>
      <c r="AF62" s="117">
        <v>15</v>
      </c>
      <c r="AG62" s="137"/>
      <c r="AH62" s="91">
        <v>20</v>
      </c>
    </row>
    <row r="63" spans="1:34" s="548" customFormat="1" ht="14.25">
      <c r="A63" s="522" t="s">
        <v>239</v>
      </c>
      <c r="B63" s="12" t="s">
        <v>9</v>
      </c>
      <c r="C63" s="15" t="s">
        <v>74</v>
      </c>
      <c r="D63" s="749" t="s">
        <v>395</v>
      </c>
      <c r="E63" s="18"/>
      <c r="F63" s="49"/>
      <c r="G63" s="23"/>
      <c r="H63" s="18"/>
      <c r="I63" s="49"/>
      <c r="J63" s="25"/>
      <c r="K63" s="50"/>
      <c r="L63" s="49"/>
      <c r="M63" s="23"/>
      <c r="N63" s="18">
        <v>2</v>
      </c>
      <c r="O63" s="49">
        <v>3</v>
      </c>
      <c r="P63" s="25" t="s">
        <v>9</v>
      </c>
      <c r="Q63" s="554"/>
      <c r="R63" s="553"/>
      <c r="S63" s="554"/>
      <c r="T63" s="18"/>
      <c r="U63" s="49"/>
      <c r="V63" s="25"/>
      <c r="W63" s="50"/>
      <c r="X63" s="49"/>
      <c r="Y63" s="23"/>
      <c r="Z63" s="18"/>
      <c r="AA63" s="49"/>
      <c r="AB63" s="25"/>
      <c r="AC63" s="52">
        <v>35</v>
      </c>
      <c r="AD63" s="86">
        <f t="shared" si="7"/>
        <v>90</v>
      </c>
      <c r="AE63" s="87">
        <f t="shared" si="8"/>
        <v>3</v>
      </c>
      <c r="AF63" s="117">
        <v>25</v>
      </c>
      <c r="AG63" s="51"/>
      <c r="AH63" s="152">
        <v>10</v>
      </c>
    </row>
    <row r="64" spans="1:34" s="548" customFormat="1" ht="15.75" customHeight="1">
      <c r="A64" s="520" t="s">
        <v>240</v>
      </c>
      <c r="B64" s="12" t="s">
        <v>9</v>
      </c>
      <c r="C64" s="15" t="s">
        <v>80</v>
      </c>
      <c r="D64" s="144" t="s">
        <v>453</v>
      </c>
      <c r="E64" s="18"/>
      <c r="F64" s="49"/>
      <c r="G64" s="23"/>
      <c r="H64" s="18"/>
      <c r="I64" s="49"/>
      <c r="J64" s="25"/>
      <c r="K64" s="50"/>
      <c r="L64" s="49"/>
      <c r="M64" s="23"/>
      <c r="N64" s="18">
        <v>2</v>
      </c>
      <c r="O64" s="49">
        <v>3</v>
      </c>
      <c r="P64" s="25" t="s">
        <v>9</v>
      </c>
      <c r="Q64" s="50"/>
      <c r="R64" s="49"/>
      <c r="S64" s="23"/>
      <c r="T64" s="18"/>
      <c r="U64" s="49"/>
      <c r="V64" s="25"/>
      <c r="W64" s="50"/>
      <c r="X64" s="49"/>
      <c r="Y64" s="23"/>
      <c r="Z64" s="18"/>
      <c r="AA64" s="49"/>
      <c r="AB64" s="25"/>
      <c r="AC64" s="52">
        <v>35</v>
      </c>
      <c r="AD64" s="86">
        <f t="shared" si="7"/>
        <v>90</v>
      </c>
      <c r="AE64" s="87">
        <f t="shared" si="8"/>
        <v>3</v>
      </c>
      <c r="AF64" s="117">
        <v>15</v>
      </c>
      <c r="AG64" s="51"/>
      <c r="AH64" s="152">
        <v>20</v>
      </c>
    </row>
    <row r="65" spans="1:34" s="548" customFormat="1" ht="15.75" customHeight="1">
      <c r="A65" s="520" t="s">
        <v>241</v>
      </c>
      <c r="B65" s="12" t="s">
        <v>9</v>
      </c>
      <c r="C65" s="15" t="s">
        <v>75</v>
      </c>
      <c r="D65" s="153" t="s">
        <v>115</v>
      </c>
      <c r="E65" s="18"/>
      <c r="F65" s="49"/>
      <c r="G65" s="23"/>
      <c r="H65" s="18"/>
      <c r="I65" s="49"/>
      <c r="J65" s="25"/>
      <c r="K65" s="50"/>
      <c r="L65" s="49"/>
      <c r="M65" s="23"/>
      <c r="N65" s="18">
        <v>2</v>
      </c>
      <c r="O65" s="49">
        <v>3</v>
      </c>
      <c r="P65" s="25" t="s">
        <v>123</v>
      </c>
      <c r="Q65" s="50"/>
      <c r="R65" s="49"/>
      <c r="S65" s="23"/>
      <c r="T65" s="18"/>
      <c r="U65" s="49"/>
      <c r="V65" s="25"/>
      <c r="W65" s="50"/>
      <c r="X65" s="49"/>
      <c r="Y65" s="23"/>
      <c r="Z65" s="18"/>
      <c r="AA65" s="49"/>
      <c r="AB65" s="25"/>
      <c r="AC65" s="52">
        <v>35</v>
      </c>
      <c r="AD65" s="86">
        <f>AE65*30</f>
        <v>90</v>
      </c>
      <c r="AE65" s="87">
        <f>F65+I65+L65+O65+R65+U65+X65+AA65</f>
        <v>3</v>
      </c>
      <c r="AF65" s="117">
        <v>10</v>
      </c>
      <c r="AG65" s="137"/>
      <c r="AH65" s="91">
        <v>25</v>
      </c>
    </row>
    <row r="66" spans="1:34" s="549" customFormat="1" ht="15.75" customHeight="1">
      <c r="A66" s="520" t="s">
        <v>242</v>
      </c>
      <c r="B66" s="18" t="s">
        <v>9</v>
      </c>
      <c r="C66" s="15" t="s">
        <v>137</v>
      </c>
      <c r="D66" s="153" t="s">
        <v>113</v>
      </c>
      <c r="E66" s="18"/>
      <c r="F66" s="49"/>
      <c r="G66" s="23"/>
      <c r="H66" s="18"/>
      <c r="I66" s="49"/>
      <c r="J66" s="25"/>
      <c r="K66" s="50"/>
      <c r="L66" s="49"/>
      <c r="M66" s="23"/>
      <c r="N66" s="18"/>
      <c r="O66" s="49"/>
      <c r="P66" s="25"/>
      <c r="Q66" s="50">
        <v>2</v>
      </c>
      <c r="R66" s="49">
        <v>3</v>
      </c>
      <c r="S66" s="23" t="s">
        <v>219</v>
      </c>
      <c r="T66" s="18"/>
      <c r="U66" s="49"/>
      <c r="V66" s="25"/>
      <c r="W66" s="50"/>
      <c r="X66" s="49"/>
      <c r="Y66" s="23"/>
      <c r="Z66" s="18"/>
      <c r="AA66" s="49"/>
      <c r="AB66" s="25"/>
      <c r="AC66" s="52">
        <v>35</v>
      </c>
      <c r="AD66" s="86">
        <f t="shared" si="7"/>
        <v>90</v>
      </c>
      <c r="AE66" s="87">
        <f t="shared" si="8"/>
        <v>3</v>
      </c>
      <c r="AF66" s="117">
        <v>30</v>
      </c>
      <c r="AG66" s="51"/>
      <c r="AH66" s="152">
        <v>5</v>
      </c>
    </row>
    <row r="67" spans="1:34" s="549" customFormat="1" ht="15.75" customHeight="1">
      <c r="A67" s="177" t="s">
        <v>365</v>
      </c>
      <c r="B67" s="18" t="s">
        <v>9</v>
      </c>
      <c r="C67" s="17" t="s">
        <v>56</v>
      </c>
      <c r="D67" s="735" t="s">
        <v>391</v>
      </c>
      <c r="E67" s="18"/>
      <c r="F67" s="49"/>
      <c r="G67" s="23"/>
      <c r="H67" s="18"/>
      <c r="I67" s="49"/>
      <c r="J67" s="25"/>
      <c r="K67" s="50"/>
      <c r="L67" s="49"/>
      <c r="M67" s="23"/>
      <c r="N67" s="18"/>
      <c r="O67" s="49"/>
      <c r="P67" s="25"/>
      <c r="Q67" s="50">
        <v>3</v>
      </c>
      <c r="R67" s="49">
        <v>4</v>
      </c>
      <c r="S67" s="23" t="s">
        <v>9</v>
      </c>
      <c r="T67" s="139"/>
      <c r="U67" s="140"/>
      <c r="V67" s="141"/>
      <c r="W67" s="154"/>
      <c r="X67" s="140"/>
      <c r="Y67" s="155"/>
      <c r="Z67" s="139"/>
      <c r="AA67" s="140"/>
      <c r="AB67" s="141"/>
      <c r="AC67" s="52">
        <v>45</v>
      </c>
      <c r="AD67" s="86">
        <f t="shared" si="7"/>
        <v>120</v>
      </c>
      <c r="AE67" s="87">
        <f t="shared" si="8"/>
        <v>4</v>
      </c>
      <c r="AF67" s="117">
        <v>25</v>
      </c>
      <c r="AG67" s="51"/>
      <c r="AH67" s="91">
        <v>20</v>
      </c>
    </row>
    <row r="68" spans="1:34" s="549" customFormat="1" ht="15.75" customHeight="1">
      <c r="A68" s="520" t="s">
        <v>270</v>
      </c>
      <c r="B68" s="18" t="s">
        <v>9</v>
      </c>
      <c r="C68" s="15" t="s">
        <v>111</v>
      </c>
      <c r="D68" s="517" t="s">
        <v>393</v>
      </c>
      <c r="E68" s="18"/>
      <c r="F68" s="49"/>
      <c r="G68" s="23"/>
      <c r="H68" s="18"/>
      <c r="I68" s="49"/>
      <c r="J68" s="25"/>
      <c r="K68" s="50"/>
      <c r="L68" s="49"/>
      <c r="M68" s="23"/>
      <c r="N68" s="18"/>
      <c r="O68" s="49"/>
      <c r="P68" s="25"/>
      <c r="Q68" s="50">
        <v>4</v>
      </c>
      <c r="R68" s="49">
        <v>5</v>
      </c>
      <c r="S68" s="23" t="s">
        <v>9</v>
      </c>
      <c r="T68" s="18"/>
      <c r="U68" s="49"/>
      <c r="V68" s="25"/>
      <c r="W68" s="50"/>
      <c r="X68" s="49"/>
      <c r="Y68" s="23"/>
      <c r="Z68" s="18"/>
      <c r="AA68" s="49"/>
      <c r="AB68" s="25"/>
      <c r="AC68" s="52">
        <v>55</v>
      </c>
      <c r="AD68" s="86">
        <f t="shared" si="7"/>
        <v>150</v>
      </c>
      <c r="AE68" s="87">
        <f t="shared" si="8"/>
        <v>5</v>
      </c>
      <c r="AF68" s="117">
        <v>30</v>
      </c>
      <c r="AG68" s="51"/>
      <c r="AH68" s="91">
        <v>25</v>
      </c>
    </row>
    <row r="69" spans="1:34" s="549" customFormat="1" ht="15.75" customHeight="1">
      <c r="A69" s="520" t="s">
        <v>366</v>
      </c>
      <c r="B69" s="18" t="s">
        <v>9</v>
      </c>
      <c r="C69" s="15" t="s">
        <v>57</v>
      </c>
      <c r="D69" s="517" t="s">
        <v>478</v>
      </c>
      <c r="E69" s="18"/>
      <c r="F69" s="49"/>
      <c r="G69" s="23"/>
      <c r="H69" s="18"/>
      <c r="I69" s="49"/>
      <c r="J69" s="25"/>
      <c r="K69" s="50"/>
      <c r="L69" s="49"/>
      <c r="M69" s="23"/>
      <c r="N69" s="18"/>
      <c r="O69" s="49"/>
      <c r="P69" s="25"/>
      <c r="Q69" s="50">
        <v>2</v>
      </c>
      <c r="R69" s="49">
        <v>3</v>
      </c>
      <c r="S69" s="23" t="s">
        <v>48</v>
      </c>
      <c r="T69" s="18"/>
      <c r="U69" s="49"/>
      <c r="V69" s="25"/>
      <c r="W69" s="50"/>
      <c r="X69" s="49"/>
      <c r="Y69" s="23"/>
      <c r="Z69" s="18"/>
      <c r="AA69" s="49"/>
      <c r="AB69" s="25"/>
      <c r="AC69" s="52">
        <v>35</v>
      </c>
      <c r="AD69" s="86">
        <f t="shared" si="7"/>
        <v>90</v>
      </c>
      <c r="AE69" s="87">
        <f t="shared" si="8"/>
        <v>3</v>
      </c>
      <c r="AF69" s="117">
        <v>20</v>
      </c>
      <c r="AG69" s="51"/>
      <c r="AH69" s="152">
        <v>15</v>
      </c>
    </row>
    <row r="70" spans="1:34" s="549" customFormat="1" ht="15.75" customHeight="1">
      <c r="A70" s="520" t="s">
        <v>367</v>
      </c>
      <c r="B70" s="18" t="s">
        <v>9</v>
      </c>
      <c r="C70" s="15" t="s">
        <v>136</v>
      </c>
      <c r="D70" s="144" t="s">
        <v>418</v>
      </c>
      <c r="E70" s="18"/>
      <c r="F70" s="49"/>
      <c r="G70" s="23"/>
      <c r="H70" s="18"/>
      <c r="I70" s="49"/>
      <c r="J70" s="25"/>
      <c r="K70" s="50"/>
      <c r="L70" s="49"/>
      <c r="M70" s="23"/>
      <c r="N70" s="18"/>
      <c r="O70" s="49"/>
      <c r="P70" s="25"/>
      <c r="Q70" s="50">
        <v>2</v>
      </c>
      <c r="R70" s="49">
        <v>3</v>
      </c>
      <c r="S70" s="23" t="s">
        <v>48</v>
      </c>
      <c r="T70" s="18"/>
      <c r="U70" s="49"/>
      <c r="V70" s="25"/>
      <c r="W70" s="50"/>
      <c r="X70" s="49"/>
      <c r="Y70" s="23"/>
      <c r="Z70" s="18"/>
      <c r="AA70" s="49"/>
      <c r="AB70" s="25"/>
      <c r="AC70" s="52">
        <v>35</v>
      </c>
      <c r="AD70" s="86">
        <f t="shared" si="7"/>
        <v>90</v>
      </c>
      <c r="AE70" s="87">
        <f t="shared" si="8"/>
        <v>3</v>
      </c>
      <c r="AF70" s="117">
        <v>15</v>
      </c>
      <c r="AG70" s="51"/>
      <c r="AH70" s="91">
        <v>20</v>
      </c>
    </row>
    <row r="71" spans="1:34" s="548" customFormat="1" ht="15.75" customHeight="1">
      <c r="A71" s="520" t="s">
        <v>243</v>
      </c>
      <c r="B71" s="12" t="s">
        <v>9</v>
      </c>
      <c r="C71" s="15" t="s">
        <v>76</v>
      </c>
      <c r="D71" s="89" t="s">
        <v>430</v>
      </c>
      <c r="E71" s="18"/>
      <c r="F71" s="49"/>
      <c r="G71" s="23"/>
      <c r="H71" s="18"/>
      <c r="I71" s="49"/>
      <c r="J71" s="25"/>
      <c r="K71" s="50"/>
      <c r="L71" s="49"/>
      <c r="M71" s="23"/>
      <c r="N71" s="18"/>
      <c r="O71" s="49"/>
      <c r="P71" s="25"/>
      <c r="Q71" s="50">
        <v>2</v>
      </c>
      <c r="R71" s="49">
        <v>3</v>
      </c>
      <c r="S71" s="23" t="s">
        <v>9</v>
      </c>
      <c r="T71" s="18"/>
      <c r="U71" s="49"/>
      <c r="V71" s="25"/>
      <c r="W71" s="50"/>
      <c r="X71" s="49"/>
      <c r="Y71" s="23"/>
      <c r="Z71" s="18"/>
      <c r="AA71" s="49"/>
      <c r="AB71" s="25"/>
      <c r="AC71" s="52">
        <v>30</v>
      </c>
      <c r="AD71" s="86">
        <f t="shared" si="7"/>
        <v>90</v>
      </c>
      <c r="AE71" s="87">
        <f t="shared" si="8"/>
        <v>3</v>
      </c>
      <c r="AF71" s="117">
        <v>20</v>
      </c>
      <c r="AG71" s="137"/>
      <c r="AH71" s="91">
        <v>10</v>
      </c>
    </row>
    <row r="72" spans="1:34" s="548" customFormat="1" ht="15.75" customHeight="1">
      <c r="A72" s="520"/>
      <c r="B72" s="12" t="s">
        <v>11</v>
      </c>
      <c r="C72" s="15" t="s">
        <v>231</v>
      </c>
      <c r="D72" s="153"/>
      <c r="E72" s="18"/>
      <c r="F72" s="49"/>
      <c r="G72" s="23"/>
      <c r="H72" s="18"/>
      <c r="I72" s="49"/>
      <c r="J72" s="25"/>
      <c r="K72" s="50"/>
      <c r="L72" s="49"/>
      <c r="M72" s="23"/>
      <c r="N72" s="18"/>
      <c r="O72" s="49"/>
      <c r="P72" s="25"/>
      <c r="Q72" s="50">
        <v>1</v>
      </c>
      <c r="R72" s="49">
        <v>2</v>
      </c>
      <c r="S72" s="23" t="s">
        <v>48</v>
      </c>
      <c r="T72" s="18"/>
      <c r="U72" s="49"/>
      <c r="V72" s="25"/>
      <c r="W72" s="50"/>
      <c r="X72" s="49"/>
      <c r="Y72" s="23"/>
      <c r="Z72" s="18"/>
      <c r="AA72" s="49"/>
      <c r="AB72" s="25"/>
      <c r="AC72" s="52">
        <v>15</v>
      </c>
      <c r="AD72" s="86">
        <f>AE72*30</f>
        <v>60</v>
      </c>
      <c r="AE72" s="87">
        <f t="shared" si="8"/>
        <v>2</v>
      </c>
      <c r="AF72" s="117">
        <v>8</v>
      </c>
      <c r="AG72" s="156"/>
      <c r="AH72" s="91">
        <v>7</v>
      </c>
    </row>
    <row r="73" spans="1:34" s="548" customFormat="1" ht="15.75" customHeight="1">
      <c r="A73" s="520" t="s">
        <v>244</v>
      </c>
      <c r="B73" s="12" t="s">
        <v>9</v>
      </c>
      <c r="C73" s="15" t="s">
        <v>77</v>
      </c>
      <c r="D73" s="153" t="s">
        <v>113</v>
      </c>
      <c r="E73" s="18"/>
      <c r="F73" s="49"/>
      <c r="G73" s="23"/>
      <c r="H73" s="18"/>
      <c r="I73" s="49"/>
      <c r="J73" s="25"/>
      <c r="K73" s="50"/>
      <c r="L73" s="49"/>
      <c r="M73" s="23"/>
      <c r="N73" s="18"/>
      <c r="O73" s="49"/>
      <c r="P73" s="25"/>
      <c r="Q73" s="50"/>
      <c r="R73" s="49"/>
      <c r="S73" s="23"/>
      <c r="T73" s="18">
        <v>2</v>
      </c>
      <c r="U73" s="49">
        <v>3</v>
      </c>
      <c r="V73" s="25" t="s">
        <v>404</v>
      </c>
      <c r="W73" s="50"/>
      <c r="X73" s="49"/>
      <c r="Y73" s="23"/>
      <c r="Z73" s="18"/>
      <c r="AA73" s="49"/>
      <c r="AB73" s="25"/>
      <c r="AC73" s="52">
        <v>35</v>
      </c>
      <c r="AD73" s="86">
        <f>AE73*30</f>
        <v>90</v>
      </c>
      <c r="AE73" s="87">
        <f t="shared" si="8"/>
        <v>3</v>
      </c>
      <c r="AF73" s="117">
        <v>0</v>
      </c>
      <c r="AG73" s="156"/>
      <c r="AH73" s="91">
        <v>35</v>
      </c>
    </row>
    <row r="74" spans="1:34" s="548" customFormat="1" ht="15.75" customHeight="1" thickBot="1">
      <c r="A74" s="520" t="s">
        <v>245</v>
      </c>
      <c r="B74" s="12" t="s">
        <v>9</v>
      </c>
      <c r="C74" s="15" t="s">
        <v>78</v>
      </c>
      <c r="D74" s="153" t="s">
        <v>113</v>
      </c>
      <c r="E74" s="18"/>
      <c r="F74" s="49"/>
      <c r="G74" s="23"/>
      <c r="H74" s="18"/>
      <c r="I74" s="49"/>
      <c r="J74" s="25"/>
      <c r="K74" s="50"/>
      <c r="L74" s="49"/>
      <c r="M74" s="23"/>
      <c r="N74" s="18"/>
      <c r="O74" s="49"/>
      <c r="P74" s="25"/>
      <c r="Q74" s="50"/>
      <c r="R74" s="49"/>
      <c r="S74" s="23"/>
      <c r="T74" s="18"/>
      <c r="U74" s="49"/>
      <c r="V74" s="25"/>
      <c r="W74" s="50">
        <v>3</v>
      </c>
      <c r="X74" s="49">
        <v>4</v>
      </c>
      <c r="Y74" s="23" t="s">
        <v>219</v>
      </c>
      <c r="Z74" s="18"/>
      <c r="AA74" s="49"/>
      <c r="AB74" s="25"/>
      <c r="AC74" s="52">
        <v>45</v>
      </c>
      <c r="AD74" s="86">
        <f>AE74*30</f>
        <v>120</v>
      </c>
      <c r="AE74" s="87">
        <f t="shared" si="8"/>
        <v>4</v>
      </c>
      <c r="AF74" s="117">
        <v>25</v>
      </c>
      <c r="AG74" s="51"/>
      <c r="AH74" s="91">
        <v>20</v>
      </c>
    </row>
    <row r="75" spans="1:34" ht="15.75" customHeight="1" thickBot="1">
      <c r="A75" s="94"/>
      <c r="B75" s="95"/>
      <c r="C75" s="96" t="s">
        <v>24</v>
      </c>
      <c r="D75" s="97"/>
      <c r="E75" s="106">
        <f>SUM(E55:E74)</f>
        <v>0</v>
      </c>
      <c r="F75" s="99"/>
      <c r="G75" s="102"/>
      <c r="H75" s="106">
        <f>SUM(H55:H74)</f>
        <v>0</v>
      </c>
      <c r="I75" s="99"/>
      <c r="J75" s="111"/>
      <c r="K75" s="104">
        <f>SUM(K55:K74)</f>
        <v>2</v>
      </c>
      <c r="L75" s="99"/>
      <c r="M75" s="102"/>
      <c r="N75" s="106">
        <f>SUM(N55:N74)</f>
        <v>20</v>
      </c>
      <c r="O75" s="99"/>
      <c r="P75" s="111"/>
      <c r="Q75" s="104">
        <f>SUM(Q55:Q74)</f>
        <v>16</v>
      </c>
      <c r="R75" s="99"/>
      <c r="S75" s="102"/>
      <c r="T75" s="106">
        <f>SUM(T55:T74)</f>
        <v>2</v>
      </c>
      <c r="U75" s="99"/>
      <c r="V75" s="111"/>
      <c r="W75" s="104">
        <f>SUM(W55:W74)</f>
        <v>3</v>
      </c>
      <c r="X75" s="99"/>
      <c r="Y75" s="102"/>
      <c r="Z75" s="106">
        <f>SUM(Z55:Z74)</f>
        <v>0</v>
      </c>
      <c r="AA75" s="99"/>
      <c r="AB75" s="111"/>
      <c r="AC75" s="98">
        <f>SUM(AC55:AC74)</f>
        <v>695</v>
      </c>
      <c r="AD75" s="99">
        <f>SUM(AD55:AD74)</f>
        <v>1830</v>
      </c>
      <c r="AE75" s="102"/>
      <c r="AF75" s="103">
        <f>SUM(AF55:AF74)</f>
        <v>363</v>
      </c>
      <c r="AG75" s="100">
        <f>SUM(AG69:AG74)</f>
        <v>0</v>
      </c>
      <c r="AH75" s="96">
        <f>SUM(AH55:AH74)</f>
        <v>332</v>
      </c>
    </row>
    <row r="76" spans="1:34" s="548" customFormat="1" ht="15.75" customHeight="1" thickBot="1">
      <c r="A76" s="94"/>
      <c r="B76" s="95"/>
      <c r="C76" s="96" t="s">
        <v>23</v>
      </c>
      <c r="D76" s="97"/>
      <c r="E76" s="106"/>
      <c r="F76" s="99">
        <f>SUM(F55:F74)</f>
        <v>0</v>
      </c>
      <c r="G76" s="102"/>
      <c r="H76" s="106"/>
      <c r="I76" s="99">
        <f>SUM(I55:I74)</f>
        <v>0</v>
      </c>
      <c r="J76" s="111"/>
      <c r="K76" s="104"/>
      <c r="L76" s="99">
        <f>SUM(L55:L74)</f>
        <v>3</v>
      </c>
      <c r="M76" s="102"/>
      <c r="N76" s="106"/>
      <c r="O76" s="105">
        <f>SUM(O56:O74)</f>
        <v>28</v>
      </c>
      <c r="P76" s="111"/>
      <c r="Q76" s="104"/>
      <c r="R76" s="99">
        <f>SUM(R66:R74)</f>
        <v>23</v>
      </c>
      <c r="S76" s="102"/>
      <c r="T76" s="106"/>
      <c r="U76" s="99">
        <f>SUM(U55:U74)</f>
        <v>3</v>
      </c>
      <c r="V76" s="111"/>
      <c r="W76" s="104"/>
      <c r="X76" s="99">
        <f>SUM(X55:X74)</f>
        <v>4</v>
      </c>
      <c r="Y76" s="102"/>
      <c r="Z76" s="106"/>
      <c r="AA76" s="99">
        <f>SUM(AA55:AA74)</f>
        <v>0</v>
      </c>
      <c r="AB76" s="111"/>
      <c r="AC76" s="107"/>
      <c r="AD76" s="108"/>
      <c r="AE76" s="109">
        <f>SUM(AE55:AE75)</f>
        <v>61</v>
      </c>
      <c r="AF76" s="110"/>
      <c r="AG76" s="108"/>
      <c r="AH76" s="111"/>
    </row>
    <row r="77" spans="1:34" s="548" customFormat="1" ht="15.75" customHeight="1">
      <c r="A77" s="136" t="s">
        <v>67</v>
      </c>
      <c r="B77" s="314"/>
      <c r="C77" s="318" t="s">
        <v>59</v>
      </c>
      <c r="D77" s="75"/>
      <c r="E77" s="115"/>
      <c r="F77" s="113"/>
      <c r="G77" s="114"/>
      <c r="H77" s="115"/>
      <c r="I77" s="113"/>
      <c r="J77" s="116"/>
      <c r="K77" s="112"/>
      <c r="L77" s="113"/>
      <c r="M77" s="114"/>
      <c r="N77" s="115"/>
      <c r="O77" s="113"/>
      <c r="P77" s="116"/>
      <c r="Q77" s="112"/>
      <c r="R77" s="113"/>
      <c r="S77" s="114"/>
      <c r="T77" s="115"/>
      <c r="U77" s="113"/>
      <c r="V77" s="116"/>
      <c r="W77" s="112"/>
      <c r="X77" s="113"/>
      <c r="Y77" s="114"/>
      <c r="Z77" s="115"/>
      <c r="AA77" s="113"/>
      <c r="AB77" s="114"/>
      <c r="AC77" s="367"/>
      <c r="AD77" s="317"/>
      <c r="AE77" s="361"/>
      <c r="AF77" s="366"/>
      <c r="AG77" s="42"/>
      <c r="AH77" s="84"/>
    </row>
    <row r="78" spans="1:34" s="548" customFormat="1" ht="15.75" customHeight="1">
      <c r="A78" s="520" t="s">
        <v>330</v>
      </c>
      <c r="B78" s="392" t="s">
        <v>10</v>
      </c>
      <c r="C78" s="35" t="s">
        <v>146</v>
      </c>
      <c r="D78" s="320" t="s">
        <v>479</v>
      </c>
      <c r="E78" s="18"/>
      <c r="F78" s="49"/>
      <c r="G78" s="23"/>
      <c r="H78" s="18"/>
      <c r="I78" s="49"/>
      <c r="J78" s="25"/>
      <c r="K78" s="50"/>
      <c r="L78" s="49"/>
      <c r="M78" s="25"/>
      <c r="N78" s="18"/>
      <c r="O78" s="49"/>
      <c r="P78" s="25"/>
      <c r="Q78" s="18">
        <v>2</v>
      </c>
      <c r="R78" s="49">
        <v>2</v>
      </c>
      <c r="S78" s="25" t="s">
        <v>48</v>
      </c>
      <c r="T78" s="18"/>
      <c r="U78" s="49"/>
      <c r="V78" s="25"/>
      <c r="W78" s="18"/>
      <c r="X78" s="49"/>
      <c r="Y78" s="25"/>
      <c r="Z78" s="18"/>
      <c r="AA78" s="49"/>
      <c r="AB78" s="23"/>
      <c r="AC78" s="297">
        <f>(E78+H78+K78+N78+Q78+T78+W78+Z78)*15</f>
        <v>30</v>
      </c>
      <c r="AD78" s="86">
        <f aca="true" t="shared" si="9" ref="AD78:AD86">AE78*30</f>
        <v>60</v>
      </c>
      <c r="AE78" s="310">
        <f>F78+I78+L78+O78+R78+U78+X78+AA78</f>
        <v>2</v>
      </c>
      <c r="AF78" s="602"/>
      <c r="AG78" s="51">
        <v>20</v>
      </c>
      <c r="AH78" s="91">
        <v>10</v>
      </c>
    </row>
    <row r="79" spans="1:34" s="548" customFormat="1" ht="15.75" customHeight="1">
      <c r="A79" s="520" t="s">
        <v>331</v>
      </c>
      <c r="B79" s="392" t="s">
        <v>10</v>
      </c>
      <c r="C79" s="29" t="s">
        <v>95</v>
      </c>
      <c r="D79" s="320" t="s">
        <v>118</v>
      </c>
      <c r="E79" s="18"/>
      <c r="F79" s="49"/>
      <c r="G79" s="23"/>
      <c r="H79" s="18"/>
      <c r="I79" s="49"/>
      <c r="J79" s="25"/>
      <c r="K79" s="50"/>
      <c r="L79" s="49"/>
      <c r="M79" s="25"/>
      <c r="N79" s="18"/>
      <c r="O79" s="49"/>
      <c r="P79" s="25"/>
      <c r="Q79" s="18">
        <v>4</v>
      </c>
      <c r="R79" s="49">
        <v>4</v>
      </c>
      <c r="S79" s="25" t="s">
        <v>48</v>
      </c>
      <c r="T79" s="18"/>
      <c r="U79" s="49"/>
      <c r="V79" s="25"/>
      <c r="W79" s="18"/>
      <c r="X79" s="49"/>
      <c r="Y79" s="25"/>
      <c r="Z79" s="18"/>
      <c r="AA79" s="49"/>
      <c r="AB79" s="23"/>
      <c r="AC79" s="297">
        <v>50</v>
      </c>
      <c r="AD79" s="86">
        <f t="shared" si="9"/>
        <v>120</v>
      </c>
      <c r="AE79" s="310">
        <f>F79+I79+L79+O79+R79+U79+X79+AA79</f>
        <v>4</v>
      </c>
      <c r="AF79" s="602"/>
      <c r="AG79" s="51">
        <v>30</v>
      </c>
      <c r="AH79" s="91">
        <v>20</v>
      </c>
    </row>
    <row r="80" spans="1:34" s="548" customFormat="1" ht="15.75" customHeight="1">
      <c r="A80" s="520" t="s">
        <v>518</v>
      </c>
      <c r="B80" s="392" t="s">
        <v>10</v>
      </c>
      <c r="C80" s="35" t="s">
        <v>519</v>
      </c>
      <c r="D80" s="320" t="s">
        <v>391</v>
      </c>
      <c r="E80" s="18"/>
      <c r="F80" s="49"/>
      <c r="G80" s="23"/>
      <c r="H80" s="18"/>
      <c r="I80" s="49"/>
      <c r="J80" s="25"/>
      <c r="K80" s="50"/>
      <c r="L80" s="49"/>
      <c r="M80" s="25"/>
      <c r="N80" s="18"/>
      <c r="O80" s="49"/>
      <c r="P80" s="25"/>
      <c r="Q80" s="378">
        <v>2</v>
      </c>
      <c r="R80" s="371">
        <v>2</v>
      </c>
      <c r="S80" s="372" t="s">
        <v>48</v>
      </c>
      <c r="T80" s="419"/>
      <c r="U80" s="371"/>
      <c r="V80" s="418"/>
      <c r="W80" s="378"/>
      <c r="X80" s="371"/>
      <c r="Y80" s="372"/>
      <c r="Z80" s="419"/>
      <c r="AA80" s="371"/>
      <c r="AB80" s="418"/>
      <c r="AC80" s="52">
        <v>30</v>
      </c>
      <c r="AD80" s="86">
        <f t="shared" si="9"/>
        <v>60</v>
      </c>
      <c r="AE80" s="310">
        <f aca="true" t="shared" si="10" ref="AE80:AE86">F80+I80+L80+O80+R80+U80+X80+AA80</f>
        <v>2</v>
      </c>
      <c r="AF80" s="602"/>
      <c r="AG80" s="51">
        <v>20</v>
      </c>
      <c r="AH80" s="91">
        <v>10</v>
      </c>
    </row>
    <row r="81" spans="1:34" s="548" customFormat="1" ht="15.75" customHeight="1">
      <c r="A81" s="520" t="s">
        <v>332</v>
      </c>
      <c r="B81" s="392" t="s">
        <v>10</v>
      </c>
      <c r="C81" s="35" t="s">
        <v>147</v>
      </c>
      <c r="D81" s="320" t="s">
        <v>479</v>
      </c>
      <c r="E81" s="18"/>
      <c r="F81" s="49"/>
      <c r="G81" s="23"/>
      <c r="H81" s="18"/>
      <c r="I81" s="49"/>
      <c r="J81" s="25"/>
      <c r="K81" s="50"/>
      <c r="L81" s="49"/>
      <c r="M81" s="25"/>
      <c r="N81" s="18"/>
      <c r="O81" s="49"/>
      <c r="P81" s="25"/>
      <c r="Q81" s="18"/>
      <c r="R81" s="49"/>
      <c r="S81" s="25"/>
      <c r="T81" s="18">
        <v>2</v>
      </c>
      <c r="U81" s="49">
        <v>2</v>
      </c>
      <c r="V81" s="25" t="s">
        <v>48</v>
      </c>
      <c r="W81" s="18"/>
      <c r="X81" s="49"/>
      <c r="Y81" s="25"/>
      <c r="Z81" s="18"/>
      <c r="AA81" s="49"/>
      <c r="AB81" s="23"/>
      <c r="AC81" s="297">
        <f aca="true" t="shared" si="11" ref="AC81:AC86">(E81+H81+K81+N81+Q81+T81+W81+Z81)*15</f>
        <v>30</v>
      </c>
      <c r="AD81" s="86">
        <f t="shared" si="9"/>
        <v>60</v>
      </c>
      <c r="AE81" s="310">
        <f t="shared" si="10"/>
        <v>2</v>
      </c>
      <c r="AF81" s="602"/>
      <c r="AG81" s="51">
        <v>20</v>
      </c>
      <c r="AH81" s="91">
        <v>10</v>
      </c>
    </row>
    <row r="82" spans="1:34" s="548" customFormat="1" ht="13.5" customHeight="1">
      <c r="A82" s="520" t="s">
        <v>545</v>
      </c>
      <c r="B82" s="392" t="s">
        <v>10</v>
      </c>
      <c r="C82" s="29" t="s">
        <v>546</v>
      </c>
      <c r="D82" s="358" t="s">
        <v>114</v>
      </c>
      <c r="E82" s="18"/>
      <c r="F82" s="49"/>
      <c r="G82" s="23"/>
      <c r="H82" s="18"/>
      <c r="I82" s="49"/>
      <c r="J82" s="25"/>
      <c r="K82" s="50"/>
      <c r="L82" s="49"/>
      <c r="M82" s="25"/>
      <c r="N82" s="18"/>
      <c r="O82" s="49"/>
      <c r="P82" s="25"/>
      <c r="Q82" s="18"/>
      <c r="R82" s="49"/>
      <c r="S82" s="25"/>
      <c r="T82" s="18">
        <v>4</v>
      </c>
      <c r="U82" s="49">
        <v>5</v>
      </c>
      <c r="V82" s="25" t="s">
        <v>48</v>
      </c>
      <c r="W82" s="18"/>
      <c r="X82" s="49"/>
      <c r="Y82" s="25"/>
      <c r="Z82" s="18"/>
      <c r="AA82" s="49"/>
      <c r="AB82" s="23"/>
      <c r="AC82" s="297">
        <f t="shared" si="11"/>
        <v>60</v>
      </c>
      <c r="AD82" s="86">
        <f t="shared" si="9"/>
        <v>150</v>
      </c>
      <c r="AE82" s="310">
        <f t="shared" si="10"/>
        <v>5</v>
      </c>
      <c r="AF82" s="602"/>
      <c r="AG82" s="51">
        <v>30</v>
      </c>
      <c r="AH82" s="91">
        <v>30</v>
      </c>
    </row>
    <row r="83" spans="1:34" s="548" customFormat="1" ht="15.75" customHeight="1">
      <c r="A83" s="520" t="s">
        <v>543</v>
      </c>
      <c r="B83" s="392" t="s">
        <v>10</v>
      </c>
      <c r="C83" s="29" t="s">
        <v>544</v>
      </c>
      <c r="D83" s="358" t="s">
        <v>114</v>
      </c>
      <c r="E83" s="18"/>
      <c r="F83" s="49"/>
      <c r="G83" s="23"/>
      <c r="H83" s="18"/>
      <c r="I83" s="49"/>
      <c r="J83" s="25"/>
      <c r="K83" s="50"/>
      <c r="L83" s="49"/>
      <c r="M83" s="25"/>
      <c r="N83" s="18"/>
      <c r="O83" s="49"/>
      <c r="P83" s="25"/>
      <c r="Q83" s="18"/>
      <c r="R83" s="49"/>
      <c r="S83" s="25"/>
      <c r="T83" s="18">
        <v>2</v>
      </c>
      <c r="U83" s="49">
        <v>3</v>
      </c>
      <c r="V83" s="25" t="s">
        <v>48</v>
      </c>
      <c r="W83" s="18"/>
      <c r="X83" s="49"/>
      <c r="Y83" s="25"/>
      <c r="Z83" s="18"/>
      <c r="AA83" s="49"/>
      <c r="AB83" s="23"/>
      <c r="AC83" s="297">
        <v>30</v>
      </c>
      <c r="AD83" s="86">
        <f t="shared" si="9"/>
        <v>90</v>
      </c>
      <c r="AE83" s="310">
        <f t="shared" si="10"/>
        <v>3</v>
      </c>
      <c r="AF83" s="602"/>
      <c r="AG83" s="51">
        <v>15</v>
      </c>
      <c r="AH83" s="91">
        <v>15</v>
      </c>
    </row>
    <row r="84" spans="1:34" s="548" customFormat="1" ht="15.75" customHeight="1">
      <c r="A84" s="520" t="s">
        <v>333</v>
      </c>
      <c r="B84" s="392" t="s">
        <v>10</v>
      </c>
      <c r="C84" s="29" t="s">
        <v>96</v>
      </c>
      <c r="D84" s="320" t="s">
        <v>392</v>
      </c>
      <c r="E84" s="18"/>
      <c r="F84" s="49"/>
      <c r="G84" s="23"/>
      <c r="H84" s="18"/>
      <c r="I84" s="49"/>
      <c r="J84" s="25"/>
      <c r="K84" s="50"/>
      <c r="L84" s="49"/>
      <c r="M84" s="25"/>
      <c r="N84" s="18"/>
      <c r="O84" s="49"/>
      <c r="P84" s="25"/>
      <c r="Q84" s="18"/>
      <c r="R84" s="49"/>
      <c r="S84" s="25"/>
      <c r="T84" s="18">
        <v>4</v>
      </c>
      <c r="U84" s="49">
        <v>5</v>
      </c>
      <c r="V84" s="25" t="s">
        <v>48</v>
      </c>
      <c r="W84" s="18"/>
      <c r="X84" s="49"/>
      <c r="Y84" s="25"/>
      <c r="Z84" s="18"/>
      <c r="AA84" s="49"/>
      <c r="AB84" s="23"/>
      <c r="AC84" s="297">
        <v>60</v>
      </c>
      <c r="AD84" s="86">
        <f t="shared" si="9"/>
        <v>150</v>
      </c>
      <c r="AE84" s="310">
        <f t="shared" si="10"/>
        <v>5</v>
      </c>
      <c r="AF84" s="602"/>
      <c r="AG84" s="51">
        <v>30</v>
      </c>
      <c r="AH84" s="91">
        <v>30</v>
      </c>
    </row>
    <row r="85" spans="1:34" s="548" customFormat="1" ht="15.75" customHeight="1">
      <c r="A85" s="520" t="s">
        <v>547</v>
      </c>
      <c r="B85" s="392" t="s">
        <v>10</v>
      </c>
      <c r="C85" s="29" t="s">
        <v>548</v>
      </c>
      <c r="D85" s="358" t="s">
        <v>114</v>
      </c>
      <c r="E85" s="18"/>
      <c r="F85" s="49"/>
      <c r="G85" s="23"/>
      <c r="H85" s="18"/>
      <c r="I85" s="49"/>
      <c r="J85" s="25"/>
      <c r="K85" s="50"/>
      <c r="L85" s="49"/>
      <c r="M85" s="25"/>
      <c r="N85" s="18"/>
      <c r="O85" s="49"/>
      <c r="P85" s="25"/>
      <c r="Q85" s="18"/>
      <c r="R85" s="49"/>
      <c r="S85" s="25"/>
      <c r="T85" s="18">
        <v>5</v>
      </c>
      <c r="U85" s="49">
        <v>6</v>
      </c>
      <c r="V85" s="25" t="s">
        <v>9</v>
      </c>
      <c r="W85" s="18"/>
      <c r="X85" s="49"/>
      <c r="Y85" s="25"/>
      <c r="Z85" s="18"/>
      <c r="AA85" s="49"/>
      <c r="AB85" s="23"/>
      <c r="AC85" s="297">
        <v>75</v>
      </c>
      <c r="AD85" s="86">
        <f t="shared" si="9"/>
        <v>180</v>
      </c>
      <c r="AE85" s="310">
        <f t="shared" si="10"/>
        <v>6</v>
      </c>
      <c r="AF85" s="602"/>
      <c r="AG85" s="51">
        <v>40</v>
      </c>
      <c r="AH85" s="91">
        <v>35</v>
      </c>
    </row>
    <row r="86" spans="1:34" ht="15.75" customHeight="1" thickBot="1">
      <c r="A86" s="609"/>
      <c r="B86" s="123" t="s">
        <v>11</v>
      </c>
      <c r="C86" s="31" t="s">
        <v>149</v>
      </c>
      <c r="D86" s="320"/>
      <c r="E86" s="18"/>
      <c r="F86" s="49"/>
      <c r="G86" s="23"/>
      <c r="H86" s="18"/>
      <c r="I86" s="49"/>
      <c r="J86" s="25"/>
      <c r="K86" s="50"/>
      <c r="L86" s="49"/>
      <c r="M86" s="25"/>
      <c r="N86" s="18"/>
      <c r="O86" s="49"/>
      <c r="P86" s="25"/>
      <c r="Q86" s="18"/>
      <c r="R86" s="49"/>
      <c r="S86" s="25"/>
      <c r="T86" s="18">
        <v>2</v>
      </c>
      <c r="U86" s="49">
        <v>2</v>
      </c>
      <c r="V86" s="25" t="s">
        <v>48</v>
      </c>
      <c r="W86" s="18"/>
      <c r="X86" s="49"/>
      <c r="Y86" s="25"/>
      <c r="Z86" s="18"/>
      <c r="AA86" s="49"/>
      <c r="AB86" s="23"/>
      <c r="AC86" s="368">
        <f t="shared" si="11"/>
        <v>30</v>
      </c>
      <c r="AD86" s="282">
        <f t="shared" si="9"/>
        <v>60</v>
      </c>
      <c r="AE86" s="369">
        <f t="shared" si="10"/>
        <v>2</v>
      </c>
      <c r="AF86" s="602"/>
      <c r="AG86" s="51">
        <v>20</v>
      </c>
      <c r="AH86" s="91">
        <v>10</v>
      </c>
    </row>
    <row r="87" spans="1:34" s="548" customFormat="1" ht="15.75" customHeight="1" thickBot="1">
      <c r="A87" s="321"/>
      <c r="B87" s="108"/>
      <c r="C87" s="100" t="s">
        <v>23</v>
      </c>
      <c r="D87" s="103"/>
      <c r="E87" s="106"/>
      <c r="F87" s="99">
        <f>SUM(F78:F85)</f>
        <v>0</v>
      </c>
      <c r="G87" s="102"/>
      <c r="H87" s="106"/>
      <c r="I87" s="99">
        <f>SUM(I78:I85)</f>
        <v>0</v>
      </c>
      <c r="J87" s="111"/>
      <c r="K87" s="104"/>
      <c r="L87" s="99">
        <f>SUM(L78:L85)</f>
        <v>0</v>
      </c>
      <c r="M87" s="100"/>
      <c r="N87" s="106"/>
      <c r="O87" s="99">
        <f>SUM(O78:O85)</f>
        <v>0</v>
      </c>
      <c r="P87" s="96"/>
      <c r="Q87" s="104"/>
      <c r="R87" s="99">
        <f>SUM(R78:R86)</f>
        <v>8</v>
      </c>
      <c r="S87" s="100"/>
      <c r="T87" s="106"/>
      <c r="U87" s="99">
        <f>SUM(U81:U86)</f>
        <v>23</v>
      </c>
      <c r="V87" s="96"/>
      <c r="W87" s="104"/>
      <c r="X87" s="99">
        <f>SUM(X78:X85)</f>
        <v>0</v>
      </c>
      <c r="Y87" s="100"/>
      <c r="Z87" s="106"/>
      <c r="AA87" s="99">
        <f>SUM(AA78:AA85)</f>
        <v>0</v>
      </c>
      <c r="AB87" s="338"/>
      <c r="AC87" s="101">
        <f>SUM(AC78:AC86)</f>
        <v>395</v>
      </c>
      <c r="AD87" s="108"/>
      <c r="AE87" s="164">
        <f>SUM(AE78:AE86)</f>
        <v>31</v>
      </c>
      <c r="AF87" s="326"/>
      <c r="AG87" s="793">
        <f>SUM(AG78:AG86)</f>
        <v>225</v>
      </c>
      <c r="AH87" s="794">
        <f>SUM(AH78:AH86)</f>
        <v>170</v>
      </c>
    </row>
    <row r="88" spans="1:34" s="548" customFormat="1" ht="15.75" customHeight="1">
      <c r="A88" s="329" t="s">
        <v>14</v>
      </c>
      <c r="B88" s="275"/>
      <c r="C88" s="304" t="s">
        <v>26</v>
      </c>
      <c r="D88" s="729"/>
      <c r="E88" s="171"/>
      <c r="F88" s="86"/>
      <c r="G88" s="170"/>
      <c r="H88" s="171"/>
      <c r="I88" s="86"/>
      <c r="J88" s="172"/>
      <c r="K88" s="169"/>
      <c r="L88" s="86"/>
      <c r="M88" s="170"/>
      <c r="N88" s="171"/>
      <c r="O88" s="86"/>
      <c r="P88" s="172"/>
      <c r="Q88" s="169"/>
      <c r="R88" s="86"/>
      <c r="S88" s="170"/>
      <c r="T88" s="171"/>
      <c r="U88" s="86"/>
      <c r="V88" s="172"/>
      <c r="W88" s="169"/>
      <c r="X88" s="86"/>
      <c r="Y88" s="170"/>
      <c r="Z88" s="171"/>
      <c r="AA88" s="86"/>
      <c r="AB88" s="630"/>
      <c r="AC88" s="171"/>
      <c r="AD88" s="86"/>
      <c r="AE88" s="172"/>
      <c r="AF88" s="330"/>
      <c r="AG88" s="331"/>
      <c r="AH88" s="332"/>
    </row>
    <row r="89" spans="1:34" s="548" customFormat="1" ht="15.75" customHeight="1">
      <c r="A89" s="319"/>
      <c r="B89" s="28" t="s">
        <v>11</v>
      </c>
      <c r="C89" s="29" t="s">
        <v>148</v>
      </c>
      <c r="D89" s="153"/>
      <c r="E89" s="18"/>
      <c r="F89" s="49"/>
      <c r="G89" s="25"/>
      <c r="H89" s="18"/>
      <c r="I89" s="49"/>
      <c r="J89" s="25"/>
      <c r="K89" s="18"/>
      <c r="L89" s="49"/>
      <c r="M89" s="25"/>
      <c r="N89" s="18"/>
      <c r="O89" s="49"/>
      <c r="P89" s="25"/>
      <c r="Q89" s="18"/>
      <c r="R89" s="49"/>
      <c r="S89" s="25"/>
      <c r="T89" s="18">
        <v>2</v>
      </c>
      <c r="U89" s="49">
        <v>3</v>
      </c>
      <c r="V89" s="25" t="s">
        <v>48</v>
      </c>
      <c r="W89" s="18"/>
      <c r="X89" s="49"/>
      <c r="Y89" s="25"/>
      <c r="Z89" s="18"/>
      <c r="AA89" s="49"/>
      <c r="AB89" s="23"/>
      <c r="AC89" s="297">
        <f>(E89+H89+K89+N89+Q89+T89+W89+Z89)*15</f>
        <v>30</v>
      </c>
      <c r="AD89" s="86">
        <f>AE89*30</f>
        <v>90</v>
      </c>
      <c r="AE89" s="310">
        <f>F89+I89+L89+O89+R89+U89+X89+AA89</f>
        <v>3</v>
      </c>
      <c r="AF89" s="93"/>
      <c r="AG89" s="51">
        <v>20</v>
      </c>
      <c r="AH89" s="91">
        <v>10</v>
      </c>
    </row>
    <row r="90" spans="1:34" s="548" customFormat="1" ht="16.5" customHeight="1">
      <c r="A90" s="537" t="s">
        <v>334</v>
      </c>
      <c r="B90" s="32" t="s">
        <v>10</v>
      </c>
      <c r="C90" s="15" t="s">
        <v>97</v>
      </c>
      <c r="D90" s="153" t="s">
        <v>479</v>
      </c>
      <c r="E90" s="19"/>
      <c r="F90" s="5"/>
      <c r="G90" s="41"/>
      <c r="H90" s="19"/>
      <c r="I90" s="5"/>
      <c r="J90" s="41"/>
      <c r="K90" s="19"/>
      <c r="L90" s="5"/>
      <c r="M90" s="41"/>
      <c r="N90" s="19"/>
      <c r="O90" s="5"/>
      <c r="P90" s="41"/>
      <c r="Q90" s="19"/>
      <c r="R90" s="5"/>
      <c r="S90" s="41"/>
      <c r="T90" s="19"/>
      <c r="U90" s="5"/>
      <c r="V90" s="41"/>
      <c r="W90" s="19">
        <v>3</v>
      </c>
      <c r="X90" s="5">
        <v>4</v>
      </c>
      <c r="Y90" s="41" t="s">
        <v>48</v>
      </c>
      <c r="Z90" s="5"/>
      <c r="AA90" s="5"/>
      <c r="AB90" s="34"/>
      <c r="AC90" s="297">
        <f>(E90+H90+K90+N90+Q90+T90+W90+Z90)*15</f>
        <v>45</v>
      </c>
      <c r="AD90" s="86">
        <f aca="true" t="shared" si="12" ref="AD90:AD100">AE90*30</f>
        <v>120</v>
      </c>
      <c r="AE90" s="310">
        <f>F90+I90+L90+O90+R90+U90+X90+AA90</f>
        <v>4</v>
      </c>
      <c r="AF90" s="92"/>
      <c r="AG90" s="51">
        <v>15</v>
      </c>
      <c r="AH90" s="91">
        <v>30</v>
      </c>
    </row>
    <row r="91" spans="1:34" s="548" customFormat="1" ht="15.75" customHeight="1">
      <c r="A91" s="537" t="s">
        <v>335</v>
      </c>
      <c r="B91" s="32" t="s">
        <v>10</v>
      </c>
      <c r="C91" s="15" t="s">
        <v>98</v>
      </c>
      <c r="D91" s="153" t="s">
        <v>118</v>
      </c>
      <c r="E91" s="19"/>
      <c r="F91" s="5"/>
      <c r="G91" s="41"/>
      <c r="H91" s="19"/>
      <c r="I91" s="5"/>
      <c r="J91" s="41"/>
      <c r="K91" s="19"/>
      <c r="L91" s="5"/>
      <c r="M91" s="41"/>
      <c r="N91" s="19"/>
      <c r="O91" s="5"/>
      <c r="P91" s="41"/>
      <c r="Q91" s="19"/>
      <c r="R91" s="5"/>
      <c r="S91" s="41"/>
      <c r="T91" s="19"/>
      <c r="U91" s="5"/>
      <c r="V91" s="41"/>
      <c r="W91" s="19">
        <v>4</v>
      </c>
      <c r="X91" s="5">
        <v>5</v>
      </c>
      <c r="Y91" s="41" t="s">
        <v>9</v>
      </c>
      <c r="Z91" s="5"/>
      <c r="AA91" s="5"/>
      <c r="AB91" s="34"/>
      <c r="AC91" s="297">
        <f aca="true" t="shared" si="13" ref="AC91:AC99">(E91+H91+K91+N91+Q91+T91+W91+Z91)*15</f>
        <v>60</v>
      </c>
      <c r="AD91" s="86">
        <f t="shared" si="12"/>
        <v>150</v>
      </c>
      <c r="AE91" s="310">
        <f aca="true" t="shared" si="14" ref="AE91:AE100">F91+I91+L91+O91+R91+U91+X91+AA91</f>
        <v>5</v>
      </c>
      <c r="AF91" s="92"/>
      <c r="AG91" s="51">
        <v>18</v>
      </c>
      <c r="AH91" s="91">
        <v>42</v>
      </c>
    </row>
    <row r="92" spans="1:34" s="548" customFormat="1" ht="15.75" customHeight="1">
      <c r="A92" s="537" t="s">
        <v>336</v>
      </c>
      <c r="B92" s="32" t="s">
        <v>10</v>
      </c>
      <c r="C92" s="15" t="s">
        <v>99</v>
      </c>
      <c r="D92" s="153" t="s">
        <v>118</v>
      </c>
      <c r="E92" s="19"/>
      <c r="F92" s="5"/>
      <c r="G92" s="41"/>
      <c r="H92" s="19"/>
      <c r="I92" s="5"/>
      <c r="J92" s="41"/>
      <c r="K92" s="19"/>
      <c r="L92" s="5"/>
      <c r="M92" s="41"/>
      <c r="N92" s="19"/>
      <c r="O92" s="5"/>
      <c r="P92" s="41"/>
      <c r="Q92" s="19"/>
      <c r="R92" s="5"/>
      <c r="S92" s="41"/>
      <c r="T92" s="19"/>
      <c r="U92" s="5"/>
      <c r="V92" s="41"/>
      <c r="W92" s="19">
        <v>4</v>
      </c>
      <c r="X92" s="5">
        <v>5</v>
      </c>
      <c r="Y92" s="41" t="s">
        <v>9</v>
      </c>
      <c r="Z92" s="5"/>
      <c r="AA92" s="5"/>
      <c r="AB92" s="34"/>
      <c r="AC92" s="297">
        <f t="shared" si="13"/>
        <v>60</v>
      </c>
      <c r="AD92" s="86">
        <f t="shared" si="12"/>
        <v>150</v>
      </c>
      <c r="AE92" s="310">
        <f t="shared" si="14"/>
        <v>5</v>
      </c>
      <c r="AF92" s="92"/>
      <c r="AG92" s="51">
        <v>18</v>
      </c>
      <c r="AH92" s="91">
        <v>42</v>
      </c>
    </row>
    <row r="93" spans="1:34" s="548" customFormat="1" ht="15.75" customHeight="1">
      <c r="A93" s="537" t="s">
        <v>337</v>
      </c>
      <c r="B93" s="32" t="s">
        <v>10</v>
      </c>
      <c r="C93" s="20" t="s">
        <v>100</v>
      </c>
      <c r="D93" s="738" t="s">
        <v>477</v>
      </c>
      <c r="E93" s="19"/>
      <c r="F93" s="5"/>
      <c r="G93" s="41"/>
      <c r="H93" s="19"/>
      <c r="I93" s="5"/>
      <c r="J93" s="41"/>
      <c r="K93" s="19"/>
      <c r="L93" s="5"/>
      <c r="M93" s="41"/>
      <c r="N93" s="19"/>
      <c r="O93" s="5"/>
      <c r="P93" s="41"/>
      <c r="Q93" s="19"/>
      <c r="R93" s="5"/>
      <c r="S93" s="41"/>
      <c r="T93" s="19"/>
      <c r="U93" s="5"/>
      <c r="V93" s="41"/>
      <c r="W93" s="19">
        <v>4</v>
      </c>
      <c r="X93" s="5">
        <v>5</v>
      </c>
      <c r="Y93" s="41" t="s">
        <v>219</v>
      </c>
      <c r="Z93" s="5"/>
      <c r="AA93" s="5"/>
      <c r="AB93" s="34"/>
      <c r="AC93" s="297">
        <f t="shared" si="13"/>
        <v>60</v>
      </c>
      <c r="AD93" s="86">
        <f t="shared" si="12"/>
        <v>150</v>
      </c>
      <c r="AE93" s="310">
        <f t="shared" si="14"/>
        <v>5</v>
      </c>
      <c r="AF93" s="92"/>
      <c r="AG93" s="51">
        <v>18</v>
      </c>
      <c r="AH93" s="91">
        <v>42</v>
      </c>
    </row>
    <row r="94" spans="1:34" s="548" customFormat="1" ht="15.75" customHeight="1">
      <c r="A94" s="537" t="s">
        <v>338</v>
      </c>
      <c r="B94" s="32" t="s">
        <v>10</v>
      </c>
      <c r="C94" s="15" t="s">
        <v>101</v>
      </c>
      <c r="D94" s="713" t="s">
        <v>114</v>
      </c>
      <c r="E94" s="19"/>
      <c r="F94" s="5"/>
      <c r="G94" s="41"/>
      <c r="H94" s="19"/>
      <c r="I94" s="5"/>
      <c r="J94" s="41"/>
      <c r="K94" s="19"/>
      <c r="L94" s="5"/>
      <c r="M94" s="41"/>
      <c r="N94" s="19"/>
      <c r="O94" s="5"/>
      <c r="P94" s="41"/>
      <c r="Q94" s="19"/>
      <c r="R94" s="5"/>
      <c r="S94" s="41"/>
      <c r="T94" s="19"/>
      <c r="U94" s="5"/>
      <c r="V94" s="41"/>
      <c r="W94" s="19">
        <v>4</v>
      </c>
      <c r="X94" s="5">
        <v>5</v>
      </c>
      <c r="Y94" s="41" t="s">
        <v>404</v>
      </c>
      <c r="Z94" s="5"/>
      <c r="AA94" s="5"/>
      <c r="AB94" s="34"/>
      <c r="AC94" s="297">
        <f t="shared" si="13"/>
        <v>60</v>
      </c>
      <c r="AD94" s="86">
        <f t="shared" si="12"/>
        <v>150</v>
      </c>
      <c r="AE94" s="310">
        <f t="shared" si="14"/>
        <v>5</v>
      </c>
      <c r="AF94" s="92"/>
      <c r="AG94" s="51">
        <v>18</v>
      </c>
      <c r="AH94" s="91">
        <v>42</v>
      </c>
    </row>
    <row r="95" spans="1:34" s="548" customFormat="1" ht="15.75" customHeight="1">
      <c r="A95" s="537"/>
      <c r="B95" s="32" t="s">
        <v>11</v>
      </c>
      <c r="C95" s="29" t="s">
        <v>150</v>
      </c>
      <c r="D95" s="713"/>
      <c r="E95" s="19"/>
      <c r="F95" s="5"/>
      <c r="G95" s="41"/>
      <c r="H95" s="19"/>
      <c r="I95" s="5"/>
      <c r="J95" s="41"/>
      <c r="K95" s="19"/>
      <c r="L95" s="5"/>
      <c r="M95" s="41"/>
      <c r="N95" s="19"/>
      <c r="O95" s="5"/>
      <c r="P95" s="41"/>
      <c r="Q95" s="19"/>
      <c r="R95" s="5"/>
      <c r="S95" s="41"/>
      <c r="T95" s="19"/>
      <c r="U95" s="5"/>
      <c r="V95" s="41"/>
      <c r="W95" s="12">
        <v>2</v>
      </c>
      <c r="X95" s="47">
        <v>2</v>
      </c>
      <c r="Y95" s="131" t="s">
        <v>48</v>
      </c>
      <c r="Z95" s="334"/>
      <c r="AA95" s="334"/>
      <c r="AB95" s="33"/>
      <c r="AC95" s="297">
        <f t="shared" si="13"/>
        <v>30</v>
      </c>
      <c r="AD95" s="86">
        <f t="shared" si="12"/>
        <v>60</v>
      </c>
      <c r="AE95" s="310">
        <f t="shared" si="14"/>
        <v>2</v>
      </c>
      <c r="AF95" s="92"/>
      <c r="AG95" s="51">
        <v>15</v>
      </c>
      <c r="AH95" s="91">
        <v>15</v>
      </c>
    </row>
    <row r="96" spans="1:34" s="548" customFormat="1" ht="15.75" customHeight="1">
      <c r="A96" s="537" t="s">
        <v>339</v>
      </c>
      <c r="B96" s="32" t="s">
        <v>10</v>
      </c>
      <c r="C96" s="15" t="s">
        <v>102</v>
      </c>
      <c r="D96" s="713" t="s">
        <v>476</v>
      </c>
      <c r="E96" s="19"/>
      <c r="F96" s="5"/>
      <c r="G96" s="41"/>
      <c r="H96" s="19"/>
      <c r="I96" s="5"/>
      <c r="J96" s="41"/>
      <c r="K96" s="19"/>
      <c r="L96" s="5"/>
      <c r="M96" s="41"/>
      <c r="N96" s="19"/>
      <c r="O96" s="5"/>
      <c r="P96" s="41"/>
      <c r="Q96" s="19"/>
      <c r="R96" s="5"/>
      <c r="S96" s="41"/>
      <c r="T96" s="19"/>
      <c r="U96" s="5"/>
      <c r="V96" s="41"/>
      <c r="W96" s="19"/>
      <c r="X96" s="5"/>
      <c r="Y96" s="41"/>
      <c r="Z96" s="19">
        <v>3</v>
      </c>
      <c r="AA96" s="5">
        <v>4</v>
      </c>
      <c r="AB96" s="175" t="s">
        <v>48</v>
      </c>
      <c r="AC96" s="297">
        <f t="shared" si="13"/>
        <v>45</v>
      </c>
      <c r="AD96" s="86">
        <f t="shared" si="12"/>
        <v>120</v>
      </c>
      <c r="AE96" s="310">
        <f t="shared" si="14"/>
        <v>4</v>
      </c>
      <c r="AF96" s="92"/>
      <c r="AG96" s="51">
        <v>15</v>
      </c>
      <c r="AH96" s="91">
        <v>30</v>
      </c>
    </row>
    <row r="97" spans="1:34" s="548" customFormat="1" ht="14.25">
      <c r="A97" s="537" t="s">
        <v>358</v>
      </c>
      <c r="B97" s="32" t="s">
        <v>10</v>
      </c>
      <c r="C97" s="765" t="s">
        <v>522</v>
      </c>
      <c r="D97" s="713" t="s">
        <v>477</v>
      </c>
      <c r="E97" s="160"/>
      <c r="F97" s="158"/>
      <c r="G97" s="161"/>
      <c r="H97" s="160"/>
      <c r="I97" s="158"/>
      <c r="J97" s="161"/>
      <c r="K97" s="160"/>
      <c r="L97" s="158"/>
      <c r="M97" s="161"/>
      <c r="N97" s="160"/>
      <c r="O97" s="158"/>
      <c r="P97" s="161"/>
      <c r="Q97" s="160"/>
      <c r="R97" s="158"/>
      <c r="S97" s="161"/>
      <c r="T97" s="160"/>
      <c r="U97" s="158"/>
      <c r="V97" s="161"/>
      <c r="W97" s="160"/>
      <c r="X97" s="158"/>
      <c r="Y97" s="161"/>
      <c r="Z97" s="160">
        <v>4</v>
      </c>
      <c r="AA97" s="158">
        <v>4</v>
      </c>
      <c r="AB97" s="159" t="s">
        <v>123</v>
      </c>
      <c r="AC97" s="297">
        <f t="shared" si="13"/>
        <v>60</v>
      </c>
      <c r="AD97" s="86">
        <f t="shared" si="12"/>
        <v>120</v>
      </c>
      <c r="AE97" s="310">
        <f t="shared" si="14"/>
        <v>4</v>
      </c>
      <c r="AF97" s="92"/>
      <c r="AG97" s="51"/>
      <c r="AH97" s="91">
        <v>60</v>
      </c>
    </row>
    <row r="98" spans="1:34" s="548" customFormat="1" ht="15.75" customHeight="1">
      <c r="A98" s="537" t="s">
        <v>551</v>
      </c>
      <c r="B98" s="32" t="s">
        <v>10</v>
      </c>
      <c r="C98" s="15" t="s">
        <v>552</v>
      </c>
      <c r="D98" s="713" t="s">
        <v>476</v>
      </c>
      <c r="E98" s="19"/>
      <c r="F98" s="5"/>
      <c r="G98" s="41"/>
      <c r="H98" s="19"/>
      <c r="I98" s="5"/>
      <c r="J98" s="41"/>
      <c r="K98" s="19"/>
      <c r="L98" s="5"/>
      <c r="M98" s="41"/>
      <c r="N98" s="19"/>
      <c r="O98" s="5"/>
      <c r="P98" s="41"/>
      <c r="Q98" s="19"/>
      <c r="R98" s="5"/>
      <c r="S98" s="41"/>
      <c r="T98" s="19"/>
      <c r="U98" s="5"/>
      <c r="V98" s="41"/>
      <c r="W98" s="19"/>
      <c r="X98" s="5"/>
      <c r="Y98" s="41"/>
      <c r="Z98" s="19">
        <v>4</v>
      </c>
      <c r="AA98" s="5">
        <v>6</v>
      </c>
      <c r="AB98" s="175" t="s">
        <v>404</v>
      </c>
      <c r="AC98" s="297">
        <f t="shared" si="13"/>
        <v>60</v>
      </c>
      <c r="AD98" s="86">
        <f t="shared" si="12"/>
        <v>180</v>
      </c>
      <c r="AE98" s="310">
        <f t="shared" si="14"/>
        <v>6</v>
      </c>
      <c r="AF98" s="92"/>
      <c r="AG98" s="51">
        <v>12</v>
      </c>
      <c r="AH98" s="91">
        <v>48</v>
      </c>
    </row>
    <row r="99" spans="1:34" s="548" customFormat="1" ht="15.75" customHeight="1">
      <c r="A99" s="537" t="s">
        <v>340</v>
      </c>
      <c r="B99" s="32" t="s">
        <v>10</v>
      </c>
      <c r="C99" s="15" t="s">
        <v>103</v>
      </c>
      <c r="D99" s="713" t="s">
        <v>476</v>
      </c>
      <c r="E99" s="19"/>
      <c r="F99" s="5"/>
      <c r="G99" s="41"/>
      <c r="H99" s="19"/>
      <c r="I99" s="5"/>
      <c r="J99" s="41"/>
      <c r="K99" s="19"/>
      <c r="L99" s="5"/>
      <c r="M99" s="41"/>
      <c r="N99" s="19"/>
      <c r="O99" s="5"/>
      <c r="P99" s="41"/>
      <c r="Q99" s="19"/>
      <c r="R99" s="5"/>
      <c r="S99" s="41"/>
      <c r="T99" s="19"/>
      <c r="U99" s="5"/>
      <c r="V99" s="41"/>
      <c r="W99" s="19"/>
      <c r="X99" s="5"/>
      <c r="Y99" s="41"/>
      <c r="Z99" s="19">
        <v>3</v>
      </c>
      <c r="AA99" s="5">
        <v>3</v>
      </c>
      <c r="AB99" s="175" t="s">
        <v>48</v>
      </c>
      <c r="AC99" s="297">
        <f t="shared" si="13"/>
        <v>45</v>
      </c>
      <c r="AD99" s="86">
        <f t="shared" si="12"/>
        <v>90</v>
      </c>
      <c r="AE99" s="310">
        <f t="shared" si="14"/>
        <v>3</v>
      </c>
      <c r="AF99" s="92"/>
      <c r="AG99" s="51">
        <v>12</v>
      </c>
      <c r="AH99" s="91">
        <v>33</v>
      </c>
    </row>
    <row r="100" spans="1:34" s="548" customFormat="1" ht="15.75" customHeight="1" thickBot="1">
      <c r="A100" s="335"/>
      <c r="B100" s="32" t="s">
        <v>11</v>
      </c>
      <c r="C100" s="31" t="s">
        <v>152</v>
      </c>
      <c r="D100" s="153"/>
      <c r="E100" s="19"/>
      <c r="F100" s="5"/>
      <c r="G100" s="41"/>
      <c r="H100" s="19"/>
      <c r="I100" s="5"/>
      <c r="J100" s="41"/>
      <c r="K100" s="19"/>
      <c r="L100" s="5"/>
      <c r="M100" s="41"/>
      <c r="N100" s="19"/>
      <c r="O100" s="5"/>
      <c r="P100" s="41"/>
      <c r="Q100" s="19"/>
      <c r="R100" s="5"/>
      <c r="S100" s="41"/>
      <c r="T100" s="19"/>
      <c r="U100" s="5"/>
      <c r="V100" s="41"/>
      <c r="W100" s="12"/>
      <c r="X100" s="47"/>
      <c r="Y100" s="131"/>
      <c r="Z100" s="19">
        <v>2</v>
      </c>
      <c r="AA100" s="5">
        <v>3</v>
      </c>
      <c r="AB100" s="175" t="s">
        <v>48</v>
      </c>
      <c r="AC100" s="297">
        <v>30</v>
      </c>
      <c r="AD100" s="86">
        <f t="shared" si="12"/>
        <v>90</v>
      </c>
      <c r="AE100" s="310">
        <f t="shared" si="14"/>
        <v>3</v>
      </c>
      <c r="AF100" s="92"/>
      <c r="AG100" s="51">
        <v>15</v>
      </c>
      <c r="AH100" s="91">
        <v>15</v>
      </c>
    </row>
    <row r="101" spans="1:34" ht="15.75" customHeight="1" thickBot="1">
      <c r="A101" s="321"/>
      <c r="B101" s="336"/>
      <c r="C101" s="100" t="s">
        <v>24</v>
      </c>
      <c r="D101" s="103"/>
      <c r="E101" s="106">
        <f>SUM(E89:E100)</f>
        <v>0</v>
      </c>
      <c r="F101" s="99"/>
      <c r="G101" s="111"/>
      <c r="H101" s="104">
        <f>SUM(H89:H100)</f>
        <v>0</v>
      </c>
      <c r="I101" s="99"/>
      <c r="J101" s="102"/>
      <c r="K101" s="106">
        <f>SUM(K89:K100)</f>
        <v>0</v>
      </c>
      <c r="L101" s="99"/>
      <c r="M101" s="111"/>
      <c r="N101" s="104">
        <f>SUM(N89:N100)</f>
        <v>0</v>
      </c>
      <c r="O101" s="99"/>
      <c r="P101" s="102"/>
      <c r="Q101" s="106">
        <f>SUM(Q89:Q100)</f>
        <v>0</v>
      </c>
      <c r="R101" s="99"/>
      <c r="S101" s="111"/>
      <c r="T101" s="104">
        <f>SUM(T89:T100)</f>
        <v>2</v>
      </c>
      <c r="U101" s="99"/>
      <c r="V101" s="102"/>
      <c r="W101" s="106">
        <f>SUM(W90:W100)</f>
        <v>21</v>
      </c>
      <c r="X101" s="99"/>
      <c r="Y101" s="111"/>
      <c r="Z101" s="104">
        <f>SUM(Z96:Z100)</f>
        <v>16</v>
      </c>
      <c r="AA101" s="99"/>
      <c r="AB101" s="338"/>
      <c r="AC101" s="98">
        <f>SUM(AC89:AC100)</f>
        <v>585</v>
      </c>
      <c r="AD101" s="99">
        <f>SUM(AD89:AD100)</f>
        <v>1470</v>
      </c>
      <c r="AE101" s="111"/>
      <c r="AF101" s="323">
        <f>SUM(AF90:AF100)</f>
        <v>0</v>
      </c>
      <c r="AG101" s="323">
        <f>SUM(AG89:AG100)</f>
        <v>176</v>
      </c>
      <c r="AH101" s="323">
        <f>SUM(AH89:AH100)</f>
        <v>409</v>
      </c>
    </row>
    <row r="102" spans="1:248" s="548" customFormat="1" ht="15.75" customHeight="1" thickBot="1">
      <c r="A102" s="321"/>
      <c r="B102" s="336"/>
      <c r="C102" s="100" t="s">
        <v>23</v>
      </c>
      <c r="D102" s="103"/>
      <c r="E102" s="106"/>
      <c r="F102" s="99">
        <f>SUM(F89:F100)</f>
        <v>0</v>
      </c>
      <c r="G102" s="111"/>
      <c r="H102" s="104"/>
      <c r="I102" s="99">
        <f>SUM(I89:I100)</f>
        <v>0</v>
      </c>
      <c r="J102" s="102"/>
      <c r="K102" s="106"/>
      <c r="L102" s="99">
        <f>SUM(L89:L100)</f>
        <v>0</v>
      </c>
      <c r="M102" s="111"/>
      <c r="N102" s="104"/>
      <c r="O102" s="99">
        <f>SUM(O89:O100)</f>
        <v>0</v>
      </c>
      <c r="P102" s="102"/>
      <c r="Q102" s="106"/>
      <c r="R102" s="99">
        <f>SUM(R89:R100)</f>
        <v>0</v>
      </c>
      <c r="S102" s="111"/>
      <c r="T102" s="104"/>
      <c r="U102" s="99">
        <f>SUM(U89:U100)</f>
        <v>3</v>
      </c>
      <c r="V102" s="102"/>
      <c r="W102" s="106"/>
      <c r="X102" s="99">
        <f>SUM(X90:X100)</f>
        <v>26</v>
      </c>
      <c r="Y102" s="111"/>
      <c r="Z102" s="104"/>
      <c r="AA102" s="99">
        <f>SUM(AA96:AA100)</f>
        <v>20</v>
      </c>
      <c r="AB102" s="338"/>
      <c r="AC102" s="107"/>
      <c r="AD102" s="108"/>
      <c r="AE102" s="164">
        <f>SUM(AE89:AE100)</f>
        <v>49</v>
      </c>
      <c r="AF102" s="337"/>
      <c r="AG102" s="336"/>
      <c r="AH102" s="338"/>
      <c r="AI102" s="556"/>
      <c r="AJ102" s="556"/>
      <c r="AK102" s="556"/>
      <c r="AL102" s="556"/>
      <c r="AM102" s="556"/>
      <c r="AN102" s="556"/>
      <c r="AO102" s="556"/>
      <c r="AP102" s="556"/>
      <c r="AQ102" s="556"/>
      <c r="AR102" s="556"/>
      <c r="AS102" s="556"/>
      <c r="AT102" s="556"/>
      <c r="AU102" s="556"/>
      <c r="AV102" s="556"/>
      <c r="AW102" s="556"/>
      <c r="AX102" s="556"/>
      <c r="AY102" s="556"/>
      <c r="AZ102" s="556"/>
      <c r="BA102" s="556"/>
      <c r="BB102" s="556"/>
      <c r="BC102" s="556"/>
      <c r="BD102" s="556"/>
      <c r="BE102" s="556"/>
      <c r="BF102" s="556"/>
      <c r="BG102" s="556"/>
      <c r="BH102" s="556"/>
      <c r="BI102" s="556"/>
      <c r="BJ102" s="556"/>
      <c r="BK102" s="556"/>
      <c r="BL102" s="556"/>
      <c r="BM102" s="556"/>
      <c r="BN102" s="556"/>
      <c r="BO102" s="556"/>
      <c r="BP102" s="556"/>
      <c r="BQ102" s="556"/>
      <c r="BR102" s="556"/>
      <c r="BS102" s="556"/>
      <c r="BT102" s="556"/>
      <c r="BU102" s="556"/>
      <c r="BV102" s="556"/>
      <c r="BW102" s="556"/>
      <c r="BX102" s="556"/>
      <c r="BY102" s="556"/>
      <c r="BZ102" s="556"/>
      <c r="CA102" s="556"/>
      <c r="CB102" s="556"/>
      <c r="CC102" s="556"/>
      <c r="CD102" s="556"/>
      <c r="CE102" s="556"/>
      <c r="CF102" s="556"/>
      <c r="CG102" s="556"/>
      <c r="CH102" s="556"/>
      <c r="CI102" s="556"/>
      <c r="CJ102" s="556"/>
      <c r="CK102" s="556"/>
      <c r="CL102" s="556"/>
      <c r="CM102" s="556"/>
      <c r="CN102" s="556"/>
      <c r="CO102" s="556"/>
      <c r="CP102" s="556"/>
      <c r="CQ102" s="556"/>
      <c r="CR102" s="556"/>
      <c r="CS102" s="556"/>
      <c r="CT102" s="556"/>
      <c r="CU102" s="556"/>
      <c r="CV102" s="556"/>
      <c r="CW102" s="556"/>
      <c r="CX102" s="556"/>
      <c r="CY102" s="556"/>
      <c r="CZ102" s="556"/>
      <c r="DA102" s="556"/>
      <c r="DB102" s="556"/>
      <c r="DC102" s="556"/>
      <c r="DD102" s="556"/>
      <c r="DE102" s="556"/>
      <c r="DF102" s="556"/>
      <c r="DG102" s="556"/>
      <c r="DH102" s="556"/>
      <c r="DI102" s="556"/>
      <c r="DJ102" s="556"/>
      <c r="DK102" s="556"/>
      <c r="DL102" s="556"/>
      <c r="DM102" s="556"/>
      <c r="DN102" s="556"/>
      <c r="DO102" s="556"/>
      <c r="DP102" s="556"/>
      <c r="DQ102" s="556"/>
      <c r="DR102" s="556"/>
      <c r="DS102" s="556"/>
      <c r="DT102" s="556"/>
      <c r="DU102" s="556"/>
      <c r="DV102" s="556"/>
      <c r="DW102" s="556"/>
      <c r="DX102" s="556"/>
      <c r="DY102" s="556"/>
      <c r="DZ102" s="556"/>
      <c r="EA102" s="556"/>
      <c r="EB102" s="556"/>
      <c r="EC102" s="556"/>
      <c r="ED102" s="556"/>
      <c r="EE102" s="556"/>
      <c r="EF102" s="556"/>
      <c r="EG102" s="556"/>
      <c r="EH102" s="556"/>
      <c r="EI102" s="556"/>
      <c r="EJ102" s="556"/>
      <c r="EK102" s="556"/>
      <c r="EL102" s="556"/>
      <c r="EM102" s="556"/>
      <c r="EN102" s="556"/>
      <c r="EO102" s="556"/>
      <c r="EP102" s="556"/>
      <c r="EQ102" s="556"/>
      <c r="ER102" s="556"/>
      <c r="ES102" s="556"/>
      <c r="ET102" s="556"/>
      <c r="EU102" s="556"/>
      <c r="EV102" s="556"/>
      <c r="EW102" s="556"/>
      <c r="EX102" s="556"/>
      <c r="EY102" s="556"/>
      <c r="EZ102" s="556"/>
      <c r="FA102" s="556"/>
      <c r="FB102" s="556"/>
      <c r="FC102" s="556"/>
      <c r="FD102" s="556"/>
      <c r="FE102" s="556"/>
      <c r="FF102" s="556"/>
      <c r="FG102" s="556"/>
      <c r="FH102" s="556"/>
      <c r="FI102" s="556"/>
      <c r="FJ102" s="556"/>
      <c r="FK102" s="556"/>
      <c r="FL102" s="556"/>
      <c r="FM102" s="556"/>
      <c r="FN102" s="556"/>
      <c r="FO102" s="556"/>
      <c r="FP102" s="556"/>
      <c r="FQ102" s="556"/>
      <c r="FR102" s="556"/>
      <c r="FS102" s="556"/>
      <c r="FT102" s="556"/>
      <c r="FU102" s="556"/>
      <c r="FV102" s="556"/>
      <c r="FW102" s="556"/>
      <c r="FX102" s="556"/>
      <c r="FY102" s="556"/>
      <c r="FZ102" s="556"/>
      <c r="GA102" s="556"/>
      <c r="GB102" s="556"/>
      <c r="GC102" s="556"/>
      <c r="GD102" s="556"/>
      <c r="GE102" s="556"/>
      <c r="GF102" s="556"/>
      <c r="GG102" s="556"/>
      <c r="GH102" s="556"/>
      <c r="GI102" s="556"/>
      <c r="GJ102" s="556"/>
      <c r="GK102" s="556"/>
      <c r="GL102" s="556"/>
      <c r="GM102" s="556"/>
      <c r="GN102" s="556"/>
      <c r="GO102" s="556"/>
      <c r="GP102" s="556"/>
      <c r="GQ102" s="556"/>
      <c r="GR102" s="556"/>
      <c r="GS102" s="556"/>
      <c r="GT102" s="556"/>
      <c r="GU102" s="556"/>
      <c r="GV102" s="556"/>
      <c r="GW102" s="556"/>
      <c r="GX102" s="556"/>
      <c r="GY102" s="556"/>
      <c r="GZ102" s="556"/>
      <c r="HA102" s="556"/>
      <c r="HB102" s="556"/>
      <c r="HC102" s="556"/>
      <c r="HD102" s="556"/>
      <c r="HE102" s="556"/>
      <c r="HF102" s="556"/>
      <c r="HG102" s="556"/>
      <c r="HH102" s="556"/>
      <c r="HI102" s="556"/>
      <c r="HJ102" s="556"/>
      <c r="HK102" s="556"/>
      <c r="HL102" s="556"/>
      <c r="HM102" s="556"/>
      <c r="HN102" s="556"/>
      <c r="HO102" s="556"/>
      <c r="HP102" s="556"/>
      <c r="HQ102" s="556"/>
      <c r="HR102" s="556"/>
      <c r="HS102" s="556"/>
      <c r="HT102" s="556"/>
      <c r="HU102" s="556"/>
      <c r="HV102" s="556"/>
      <c r="HW102" s="556"/>
      <c r="HX102" s="556"/>
      <c r="HY102" s="556"/>
      <c r="HZ102" s="556"/>
      <c r="IA102" s="556"/>
      <c r="IB102" s="556"/>
      <c r="IC102" s="556"/>
      <c r="ID102" s="556"/>
      <c r="IE102" s="556"/>
      <c r="IF102" s="556"/>
      <c r="IG102" s="556"/>
      <c r="IH102" s="556"/>
      <c r="II102" s="556"/>
      <c r="IJ102" s="556"/>
      <c r="IK102" s="556"/>
      <c r="IL102" s="556"/>
      <c r="IM102" s="556"/>
      <c r="IN102" s="556"/>
    </row>
    <row r="103" spans="1:248" s="179" customFormat="1" ht="15.75" customHeight="1" thickBot="1">
      <c r="A103" s="530" t="s">
        <v>553</v>
      </c>
      <c r="B103" s="12" t="s">
        <v>9</v>
      </c>
      <c r="C103" s="180" t="s">
        <v>530</v>
      </c>
      <c r="D103" s="181"/>
      <c r="E103" s="184"/>
      <c r="F103" s="183"/>
      <c r="G103" s="48"/>
      <c r="H103" s="184"/>
      <c r="I103" s="183"/>
      <c r="J103" s="131"/>
      <c r="K103" s="182"/>
      <c r="L103" s="183"/>
      <c r="M103" s="48"/>
      <c r="N103" s="184"/>
      <c r="O103" s="183"/>
      <c r="P103" s="131"/>
      <c r="Q103" s="182"/>
      <c r="R103" s="183"/>
      <c r="S103" s="48"/>
      <c r="T103" s="184"/>
      <c r="U103" s="183"/>
      <c r="V103" s="131"/>
      <c r="W103" s="50"/>
      <c r="X103" s="49"/>
      <c r="Y103" s="23"/>
      <c r="Z103" s="18">
        <v>3</v>
      </c>
      <c r="AA103" s="5">
        <v>10</v>
      </c>
      <c r="AB103" s="25" t="s">
        <v>48</v>
      </c>
      <c r="AC103" s="185">
        <v>40</v>
      </c>
      <c r="AD103" s="47">
        <v>300</v>
      </c>
      <c r="AE103" s="87">
        <f>F103+I103+L103+O103+R103+U103+X103+AA103</f>
        <v>10</v>
      </c>
      <c r="AF103" s="790">
        <v>10</v>
      </c>
      <c r="AG103" s="791"/>
      <c r="AH103" s="792">
        <v>30</v>
      </c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  <c r="IF103" s="54"/>
      <c r="IG103" s="54"/>
      <c r="IH103" s="54"/>
      <c r="II103" s="54"/>
      <c r="IJ103" s="54"/>
      <c r="IK103" s="54"/>
      <c r="IL103" s="54"/>
      <c r="IM103" s="54"/>
      <c r="IN103" s="54"/>
    </row>
    <row r="104" spans="1:34" ht="15.75" customHeight="1" thickBot="1">
      <c r="A104" s="321"/>
      <c r="B104" s="336"/>
      <c r="C104" s="339" t="s">
        <v>27</v>
      </c>
      <c r="D104" s="751"/>
      <c r="E104" s="190">
        <f>(E22+E40)</f>
        <v>31</v>
      </c>
      <c r="F104" s="108"/>
      <c r="G104" s="111"/>
      <c r="H104" s="189">
        <f>SUM(H101,H86,H75,H51,H40,H22)</f>
        <v>21</v>
      </c>
      <c r="I104" s="108"/>
      <c r="J104" s="102"/>
      <c r="K104" s="190">
        <f>SUM(K101,K86,K75,K51,K40,K22)</f>
        <v>21</v>
      </c>
      <c r="L104" s="108"/>
      <c r="M104" s="111"/>
      <c r="N104" s="189">
        <f>SUM(N101,N86,N75,N51,N40,N22)</f>
        <v>22</v>
      </c>
      <c r="O104" s="108"/>
      <c r="P104" s="102"/>
      <c r="Q104" s="190">
        <f>SUM(Q101,Q86,Q75,Q51,Q40,Q22)</f>
        <v>16</v>
      </c>
      <c r="R104" s="108"/>
      <c r="S104" s="111"/>
      <c r="T104" s="189">
        <f>SUM(T101,T86,T75,T51,T40,T22)</f>
        <v>6</v>
      </c>
      <c r="U104" s="108"/>
      <c r="V104" s="102"/>
      <c r="W104" s="190">
        <f>SUM(W101,W86,W75,W51,W40,W22)</f>
        <v>24</v>
      </c>
      <c r="X104" s="108"/>
      <c r="Y104" s="111"/>
      <c r="Z104" s="189">
        <f>SUM(Z103,Z101)</f>
        <v>19</v>
      </c>
      <c r="AA104" s="108"/>
      <c r="AB104" s="111"/>
      <c r="AC104" s="340">
        <f>SUM(AC103,AC101,AC87,AC75,AC51,AC40,AC22)</f>
        <v>2894</v>
      </c>
      <c r="AD104" s="341">
        <f>SUM(AD22,AD40,AD51,AD75,AD86,AD101)</f>
        <v>5910</v>
      </c>
      <c r="AE104" s="111"/>
      <c r="AF104" s="341">
        <f>SUM(AF103,AF101,AF87,AF75,AF51,AF40,AF22)</f>
        <v>1009</v>
      </c>
      <c r="AG104" s="341">
        <f>SUM(AG101,AG87,AG75,AG51,AG40,AG22)</f>
        <v>409</v>
      </c>
      <c r="AH104" s="341">
        <f>SUM(AH103,AH101,AH87,AH75,AH51,AH40,AH22)</f>
        <v>1401</v>
      </c>
    </row>
    <row r="105" spans="1:34" s="548" customFormat="1" ht="15.75" customHeight="1" thickBot="1">
      <c r="A105" s="342"/>
      <c r="B105" s="343"/>
      <c r="C105" s="344" t="s">
        <v>28</v>
      </c>
      <c r="D105" s="752"/>
      <c r="E105" s="201"/>
      <c r="F105" s="198">
        <f>SUM(F102,F87,F76,F52,F41,F23)</f>
        <v>30</v>
      </c>
      <c r="G105" s="202"/>
      <c r="H105" s="197"/>
      <c r="I105" s="198">
        <f>SUM(I102,I87,I76,I52,I41,I23)</f>
        <v>28</v>
      </c>
      <c r="J105" s="199"/>
      <c r="K105" s="201"/>
      <c r="L105" s="198">
        <f>SUM(L102,L87,L76,L52,L41,L23)</f>
        <v>32</v>
      </c>
      <c r="M105" s="202"/>
      <c r="N105" s="197"/>
      <c r="O105" s="198">
        <f>SUM(O102,O87,O76,O52,O41,O23)</f>
        <v>30</v>
      </c>
      <c r="P105" s="199"/>
      <c r="Q105" s="201"/>
      <c r="R105" s="198">
        <f>SUM(R87,R76)</f>
        <v>31</v>
      </c>
      <c r="S105" s="202"/>
      <c r="T105" s="197"/>
      <c r="U105" s="198">
        <f>SUM(U102,U87,U76,U52,U41,U23)</f>
        <v>29</v>
      </c>
      <c r="V105" s="199"/>
      <c r="W105" s="201"/>
      <c r="X105" s="198">
        <f>SUM(X102,X87,X76,X52,X41,X23)</f>
        <v>30</v>
      </c>
      <c r="Y105" s="202"/>
      <c r="Z105" s="197"/>
      <c r="AA105" s="623">
        <f>SUM(AA103,AA102,AA87,AA76,AA52,AA41,AA23)</f>
        <v>30</v>
      </c>
      <c r="AB105" s="632"/>
      <c r="AC105" s="200"/>
      <c r="AD105" s="658"/>
      <c r="AE105" s="659">
        <f>SUM(AE103:AE104,AE102,AE87,AE76,AE52,AE41,AE23)</f>
        <v>240</v>
      </c>
      <c r="AF105" s="110">
        <f>AF104/AC104*100</f>
        <v>34.86523842432619</v>
      </c>
      <c r="AG105" s="110">
        <f>AG104/AC104*100</f>
        <v>14.132688320663442</v>
      </c>
      <c r="AH105" s="110">
        <f>AH104/AC104*100</f>
        <v>48.410504492052524</v>
      </c>
    </row>
    <row r="106" spans="1:34" s="548" customFormat="1" ht="15.75" customHeight="1" thickTop="1">
      <c r="A106" s="345" t="s">
        <v>16</v>
      </c>
      <c r="B106" s="346"/>
      <c r="C106" s="513" t="s">
        <v>29</v>
      </c>
      <c r="D106" s="730"/>
      <c r="E106" s="603"/>
      <c r="F106" s="604"/>
      <c r="G106" s="605"/>
      <c r="H106" s="207"/>
      <c r="I106" s="208"/>
      <c r="J106" s="209"/>
      <c r="K106" s="603"/>
      <c r="L106" s="604"/>
      <c r="M106" s="605"/>
      <c r="N106" s="207"/>
      <c r="O106" s="208"/>
      <c r="P106" s="209"/>
      <c r="Q106" s="603"/>
      <c r="R106" s="604"/>
      <c r="S106" s="605"/>
      <c r="T106" s="207"/>
      <c r="U106" s="208"/>
      <c r="V106" s="209"/>
      <c r="W106" s="603"/>
      <c r="X106" s="604"/>
      <c r="Y106" s="605"/>
      <c r="Z106" s="207"/>
      <c r="AA106" s="208"/>
      <c r="AB106" s="347"/>
      <c r="AC106" s="655"/>
      <c r="AD106" s="633"/>
      <c r="AE106" s="657"/>
      <c r="AF106" s="348"/>
      <c r="AG106" s="348"/>
      <c r="AH106" s="349"/>
    </row>
    <row r="107" spans="1:34" s="548" customFormat="1" ht="15.75" customHeight="1">
      <c r="A107" s="531" t="s">
        <v>561</v>
      </c>
      <c r="B107" s="19" t="s">
        <v>9</v>
      </c>
      <c r="C107" s="22" t="s">
        <v>501</v>
      </c>
      <c r="D107" s="178" t="s">
        <v>562</v>
      </c>
      <c r="E107" s="19"/>
      <c r="F107" s="5"/>
      <c r="G107" s="175"/>
      <c r="H107" s="19">
        <v>1</v>
      </c>
      <c r="I107" s="5"/>
      <c r="J107" s="41" t="s">
        <v>45</v>
      </c>
      <c r="K107" s="32"/>
      <c r="L107" s="5"/>
      <c r="M107" s="175"/>
      <c r="N107" s="19"/>
      <c r="O107" s="5"/>
      <c r="P107" s="41"/>
      <c r="Q107" s="32"/>
      <c r="R107" s="5"/>
      <c r="S107" s="175"/>
      <c r="T107" s="19"/>
      <c r="U107" s="5"/>
      <c r="V107" s="41"/>
      <c r="W107" s="46"/>
      <c r="X107" s="47"/>
      <c r="Y107" s="48"/>
      <c r="Z107" s="160"/>
      <c r="AA107" s="5"/>
      <c r="AB107" s="41"/>
      <c r="AC107" s="636">
        <v>13</v>
      </c>
      <c r="AD107" s="633"/>
      <c r="AE107" s="641"/>
      <c r="AF107" s="213"/>
      <c r="AG107" s="213"/>
      <c r="AH107" s="213"/>
    </row>
    <row r="108" spans="1:34" s="179" customFormat="1" ht="15.75" customHeight="1">
      <c r="A108" s="532"/>
      <c r="B108" s="19" t="s">
        <v>9</v>
      </c>
      <c r="C108" s="180" t="s">
        <v>50</v>
      </c>
      <c r="D108" s="181"/>
      <c r="E108" s="184"/>
      <c r="F108" s="214"/>
      <c r="G108" s="48"/>
      <c r="H108" s="184">
        <v>4</v>
      </c>
      <c r="I108" s="214"/>
      <c r="J108" s="131"/>
      <c r="K108" s="184">
        <v>4</v>
      </c>
      <c r="L108" s="214"/>
      <c r="M108" s="48"/>
      <c r="N108" s="184">
        <v>4</v>
      </c>
      <c r="O108" s="214"/>
      <c r="P108" s="131"/>
      <c r="Q108" s="184">
        <v>2</v>
      </c>
      <c r="R108" s="214"/>
      <c r="S108" s="48"/>
      <c r="T108" s="184">
        <v>2</v>
      </c>
      <c r="U108" s="214"/>
      <c r="V108" s="131"/>
      <c r="W108" s="184">
        <v>2</v>
      </c>
      <c r="X108" s="3"/>
      <c r="Y108" s="23"/>
      <c r="Z108" s="184">
        <v>2</v>
      </c>
      <c r="AA108" s="3"/>
      <c r="AB108" s="25"/>
      <c r="AC108" s="650">
        <f>(H108+K108+N108+Q108+T108+W108+Z108)*15</f>
        <v>300</v>
      </c>
      <c r="AD108" s="642"/>
      <c r="AE108" s="643"/>
      <c r="AF108" s="646"/>
      <c r="AG108" s="649"/>
      <c r="AH108" s="649"/>
    </row>
    <row r="109" spans="1:34" s="179" customFormat="1" ht="15.75" customHeight="1">
      <c r="A109" s="532" t="s">
        <v>316</v>
      </c>
      <c r="B109" s="19" t="s">
        <v>9</v>
      </c>
      <c r="C109" s="180" t="s">
        <v>315</v>
      </c>
      <c r="D109" s="181"/>
      <c r="E109" s="184"/>
      <c r="F109" s="214"/>
      <c r="G109" s="48"/>
      <c r="H109" s="184">
        <v>2</v>
      </c>
      <c r="I109" s="214"/>
      <c r="J109" s="131" t="s">
        <v>123</v>
      </c>
      <c r="K109" s="184"/>
      <c r="L109" s="214"/>
      <c r="M109" s="48"/>
      <c r="N109" s="184"/>
      <c r="O109" s="214"/>
      <c r="P109" s="131"/>
      <c r="Q109" s="184"/>
      <c r="R109" s="214"/>
      <c r="S109" s="48"/>
      <c r="T109" s="184"/>
      <c r="U109" s="214"/>
      <c r="V109" s="131"/>
      <c r="W109" s="184"/>
      <c r="X109" s="3"/>
      <c r="Y109" s="23"/>
      <c r="Z109" s="184"/>
      <c r="AA109" s="3"/>
      <c r="AB109" s="25"/>
      <c r="AC109" s="650">
        <f aca="true" t="shared" si="15" ref="AC109:AC115">(H109+K109+N109+Q109+T109+W109+Z109)*15</f>
        <v>30</v>
      </c>
      <c r="AD109" s="642"/>
      <c r="AE109" s="643"/>
      <c r="AF109" s="646"/>
      <c r="AG109" s="649"/>
      <c r="AH109" s="649"/>
    </row>
    <row r="110" spans="1:34" s="179" customFormat="1" ht="15.75" customHeight="1">
      <c r="A110" s="532" t="s">
        <v>318</v>
      </c>
      <c r="B110" s="19" t="s">
        <v>9</v>
      </c>
      <c r="C110" s="180" t="s">
        <v>317</v>
      </c>
      <c r="D110" s="181"/>
      <c r="E110" s="184"/>
      <c r="F110" s="214"/>
      <c r="G110" s="48"/>
      <c r="H110" s="184"/>
      <c r="I110" s="214"/>
      <c r="J110" s="131"/>
      <c r="K110" s="184">
        <v>2</v>
      </c>
      <c r="L110" s="214"/>
      <c r="M110" s="131" t="s">
        <v>123</v>
      </c>
      <c r="N110" s="184"/>
      <c r="O110" s="214"/>
      <c r="P110" s="131"/>
      <c r="Q110" s="184"/>
      <c r="R110" s="214"/>
      <c r="S110" s="48"/>
      <c r="T110" s="184"/>
      <c r="U110" s="214"/>
      <c r="V110" s="131"/>
      <c r="W110" s="184"/>
      <c r="X110" s="3"/>
      <c r="Y110" s="23"/>
      <c r="Z110" s="184"/>
      <c r="AA110" s="3"/>
      <c r="AB110" s="25"/>
      <c r="AC110" s="650">
        <f t="shared" si="15"/>
        <v>30</v>
      </c>
      <c r="AD110" s="642"/>
      <c r="AE110" s="643"/>
      <c r="AF110" s="646"/>
      <c r="AG110" s="649"/>
      <c r="AH110" s="649"/>
    </row>
    <row r="111" spans="1:34" s="179" customFormat="1" ht="15.75" customHeight="1">
      <c r="A111" s="532" t="s">
        <v>320</v>
      </c>
      <c r="B111" s="19" t="s">
        <v>9</v>
      </c>
      <c r="C111" s="180" t="s">
        <v>319</v>
      </c>
      <c r="D111" s="181"/>
      <c r="E111" s="184"/>
      <c r="F111" s="214"/>
      <c r="G111" s="48"/>
      <c r="H111" s="184"/>
      <c r="I111" s="214"/>
      <c r="J111" s="131"/>
      <c r="K111" s="184"/>
      <c r="L111" s="214"/>
      <c r="M111" s="48"/>
      <c r="N111" s="184">
        <v>2</v>
      </c>
      <c r="O111" s="214"/>
      <c r="P111" s="131" t="s">
        <v>123</v>
      </c>
      <c r="Q111" s="184"/>
      <c r="R111" s="214"/>
      <c r="S111" s="48"/>
      <c r="T111" s="184"/>
      <c r="U111" s="214"/>
      <c r="V111" s="131"/>
      <c r="W111" s="184"/>
      <c r="X111" s="3"/>
      <c r="Y111" s="23"/>
      <c r="Z111" s="184"/>
      <c r="AA111" s="3"/>
      <c r="AB111" s="25"/>
      <c r="AC111" s="650">
        <f t="shared" si="15"/>
        <v>30</v>
      </c>
      <c r="AD111" s="642"/>
      <c r="AE111" s="643"/>
      <c r="AF111" s="646"/>
      <c r="AG111" s="649"/>
      <c r="AH111" s="649"/>
    </row>
    <row r="112" spans="1:34" s="179" customFormat="1" ht="15.75" customHeight="1">
      <c r="A112" s="532" t="s">
        <v>322</v>
      </c>
      <c r="B112" s="19" t="s">
        <v>9</v>
      </c>
      <c r="C112" s="180" t="s">
        <v>321</v>
      </c>
      <c r="D112" s="181"/>
      <c r="E112" s="184"/>
      <c r="F112" s="214"/>
      <c r="G112" s="48"/>
      <c r="H112" s="184"/>
      <c r="I112" s="214"/>
      <c r="J112" s="131"/>
      <c r="K112" s="184"/>
      <c r="L112" s="214"/>
      <c r="M112" s="48"/>
      <c r="N112" s="184"/>
      <c r="O112" s="214"/>
      <c r="P112" s="131"/>
      <c r="Q112" s="184">
        <v>4</v>
      </c>
      <c r="R112" s="214"/>
      <c r="S112" s="131" t="s">
        <v>123</v>
      </c>
      <c r="T112" s="184"/>
      <c r="U112" s="214"/>
      <c r="V112" s="131"/>
      <c r="W112" s="184"/>
      <c r="X112" s="3"/>
      <c r="Y112" s="23"/>
      <c r="Z112" s="184"/>
      <c r="AA112" s="3"/>
      <c r="AB112" s="25"/>
      <c r="AC112" s="650">
        <f t="shared" si="15"/>
        <v>60</v>
      </c>
      <c r="AD112" s="642"/>
      <c r="AE112" s="643"/>
      <c r="AF112" s="646"/>
      <c r="AG112" s="649"/>
      <c r="AH112" s="649"/>
    </row>
    <row r="113" spans="1:34" s="179" customFormat="1" ht="15.75" customHeight="1">
      <c r="A113" s="532" t="s">
        <v>324</v>
      </c>
      <c r="B113" s="19" t="s">
        <v>9</v>
      </c>
      <c r="C113" s="180" t="s">
        <v>323</v>
      </c>
      <c r="D113" s="181"/>
      <c r="E113" s="184"/>
      <c r="F113" s="214"/>
      <c r="G113" s="48"/>
      <c r="H113" s="184"/>
      <c r="I113" s="214"/>
      <c r="J113" s="131"/>
      <c r="K113" s="184"/>
      <c r="L113" s="214"/>
      <c r="M113" s="48"/>
      <c r="N113" s="184"/>
      <c r="O113" s="214"/>
      <c r="P113" s="131"/>
      <c r="Q113" s="184"/>
      <c r="R113" s="214"/>
      <c r="S113" s="48"/>
      <c r="T113" s="184">
        <v>4</v>
      </c>
      <c r="U113" s="214"/>
      <c r="V113" s="131" t="s">
        <v>123</v>
      </c>
      <c r="W113" s="184"/>
      <c r="X113" s="3"/>
      <c r="Y113" s="23"/>
      <c r="Z113" s="184"/>
      <c r="AA113" s="3"/>
      <c r="AB113" s="25"/>
      <c r="AC113" s="650">
        <f t="shared" si="15"/>
        <v>60</v>
      </c>
      <c r="AD113" s="642"/>
      <c r="AE113" s="643"/>
      <c r="AF113" s="646"/>
      <c r="AG113" s="649"/>
      <c r="AH113" s="649"/>
    </row>
    <row r="114" spans="1:34" s="179" customFormat="1" ht="15.75" customHeight="1">
      <c r="A114" s="532" t="s">
        <v>326</v>
      </c>
      <c r="B114" s="19" t="s">
        <v>9</v>
      </c>
      <c r="C114" s="180" t="s">
        <v>325</v>
      </c>
      <c r="D114" s="181"/>
      <c r="E114" s="184"/>
      <c r="F114" s="214"/>
      <c r="G114" s="48"/>
      <c r="H114" s="184"/>
      <c r="I114" s="214"/>
      <c r="J114" s="131"/>
      <c r="K114" s="215"/>
      <c r="L114" s="214"/>
      <c r="M114" s="48"/>
      <c r="N114" s="184"/>
      <c r="O114" s="214"/>
      <c r="P114" s="131"/>
      <c r="Q114" s="182"/>
      <c r="R114" s="214"/>
      <c r="S114" s="48"/>
      <c r="T114" s="184"/>
      <c r="U114" s="214"/>
      <c r="V114" s="131"/>
      <c r="W114" s="184">
        <v>4</v>
      </c>
      <c r="X114" s="214"/>
      <c r="Y114" s="131" t="s">
        <v>123</v>
      </c>
      <c r="Z114" s="536"/>
      <c r="AA114" s="3"/>
      <c r="AB114" s="27"/>
      <c r="AC114" s="650">
        <f t="shared" si="15"/>
        <v>60</v>
      </c>
      <c r="AD114" s="642"/>
      <c r="AE114" s="643"/>
      <c r="AF114" s="646"/>
      <c r="AG114" s="649"/>
      <c r="AH114" s="649"/>
    </row>
    <row r="115" spans="1:34" s="179" customFormat="1" ht="15.75" customHeight="1">
      <c r="A115" s="532" t="s">
        <v>328</v>
      </c>
      <c r="B115" s="19" t="s">
        <v>9</v>
      </c>
      <c r="C115" s="180" t="s">
        <v>327</v>
      </c>
      <c r="D115" s="181"/>
      <c r="E115" s="184"/>
      <c r="F115" s="214"/>
      <c r="G115" s="48"/>
      <c r="H115" s="184"/>
      <c r="I115" s="214"/>
      <c r="J115" s="131"/>
      <c r="K115" s="215"/>
      <c r="L115" s="214"/>
      <c r="M115" s="48"/>
      <c r="N115" s="184"/>
      <c r="O115" s="214"/>
      <c r="P115" s="131"/>
      <c r="Q115" s="182"/>
      <c r="R115" s="214"/>
      <c r="S115" s="48"/>
      <c r="T115" s="184"/>
      <c r="U115" s="214"/>
      <c r="V115" s="131"/>
      <c r="W115" s="182"/>
      <c r="X115" s="214"/>
      <c r="Y115" s="48"/>
      <c r="Z115" s="184">
        <v>4</v>
      </c>
      <c r="AA115" s="214"/>
      <c r="AB115" s="131" t="s">
        <v>123</v>
      </c>
      <c r="AC115" s="650">
        <f t="shared" si="15"/>
        <v>60</v>
      </c>
      <c r="AD115" s="642"/>
      <c r="AE115" s="643"/>
      <c r="AF115" s="646"/>
      <c r="AG115" s="649"/>
      <c r="AH115" s="649"/>
    </row>
    <row r="116" spans="1:34" s="179" customFormat="1" ht="15.75" customHeight="1">
      <c r="A116" s="538" t="s">
        <v>341</v>
      </c>
      <c r="B116" s="19" t="s">
        <v>9</v>
      </c>
      <c r="C116" s="509" t="s">
        <v>49</v>
      </c>
      <c r="D116" s="536"/>
      <c r="E116" s="184"/>
      <c r="F116" s="183"/>
      <c r="G116" s="48"/>
      <c r="H116" s="184"/>
      <c r="I116" s="183"/>
      <c r="J116" s="131"/>
      <c r="K116" s="215"/>
      <c r="L116" s="183"/>
      <c r="M116" s="216"/>
      <c r="N116" s="184"/>
      <c r="O116" s="183"/>
      <c r="P116" s="217"/>
      <c r="Q116" s="182"/>
      <c r="R116" s="183"/>
      <c r="S116" s="216"/>
      <c r="T116" s="184"/>
      <c r="U116" s="183"/>
      <c r="V116" s="217"/>
      <c r="W116" s="182"/>
      <c r="X116" s="183"/>
      <c r="Y116" s="216"/>
      <c r="Z116" s="123"/>
      <c r="AA116" s="49"/>
      <c r="AB116" s="30"/>
      <c r="AC116" s="650"/>
      <c r="AD116" s="642"/>
      <c r="AE116" s="643"/>
      <c r="AF116" s="646"/>
      <c r="AG116" s="649"/>
      <c r="AH116" s="649"/>
    </row>
    <row r="117" spans="1:34" s="179" customFormat="1" ht="15.75" customHeight="1">
      <c r="A117" s="539" t="s">
        <v>342</v>
      </c>
      <c r="B117" s="19" t="s">
        <v>9</v>
      </c>
      <c r="C117" s="34" t="s">
        <v>197</v>
      </c>
      <c r="D117" s="536"/>
      <c r="E117" s="220"/>
      <c r="F117" s="219"/>
      <c r="G117" s="130"/>
      <c r="H117" s="220"/>
      <c r="I117" s="219"/>
      <c r="J117" s="45"/>
      <c r="K117" s="218"/>
      <c r="L117" s="219"/>
      <c r="M117" s="130"/>
      <c r="N117" s="220"/>
      <c r="O117" s="219"/>
      <c r="P117" s="45"/>
      <c r="Q117" s="218"/>
      <c r="R117" s="219"/>
      <c r="S117" s="130"/>
      <c r="T117" s="859" t="s">
        <v>198</v>
      </c>
      <c r="U117" s="860"/>
      <c r="V117" s="861"/>
      <c r="W117" s="133"/>
      <c r="X117" s="134"/>
      <c r="Y117" s="135"/>
      <c r="Z117" s="221"/>
      <c r="AA117" s="134"/>
      <c r="AB117" s="135"/>
      <c r="AC117" s="651">
        <v>60</v>
      </c>
      <c r="AD117" s="642"/>
      <c r="AE117" s="643"/>
      <c r="AF117" s="646"/>
      <c r="AG117" s="649"/>
      <c r="AH117" s="649"/>
    </row>
    <row r="118" spans="1:34" s="179" customFormat="1" ht="15.75" customHeight="1">
      <c r="A118" s="539" t="s">
        <v>343</v>
      </c>
      <c r="B118" s="19" t="s">
        <v>9</v>
      </c>
      <c r="C118" s="34" t="s">
        <v>199</v>
      </c>
      <c r="D118" s="750"/>
      <c r="E118" s="184"/>
      <c r="F118" s="183"/>
      <c r="G118" s="48"/>
      <c r="H118" s="184"/>
      <c r="I118" s="183"/>
      <c r="J118" s="131"/>
      <c r="K118" s="182"/>
      <c r="L118" s="183"/>
      <c r="M118" s="48"/>
      <c r="N118" s="184"/>
      <c r="O118" s="183"/>
      <c r="P118" s="131"/>
      <c r="Q118" s="182"/>
      <c r="R118" s="183"/>
      <c r="S118" s="48"/>
      <c r="T118" s="184"/>
      <c r="U118" s="183"/>
      <c r="V118" s="131"/>
      <c r="W118" s="920" t="s">
        <v>198</v>
      </c>
      <c r="X118" s="921"/>
      <c r="Y118" s="922"/>
      <c r="Z118" s="18"/>
      <c r="AA118" s="49"/>
      <c r="AB118" s="23"/>
      <c r="AC118" s="652">
        <v>60</v>
      </c>
      <c r="AD118" s="642"/>
      <c r="AE118" s="643"/>
      <c r="AF118" s="646"/>
      <c r="AG118" s="649"/>
      <c r="AH118" s="649"/>
    </row>
    <row r="119" spans="1:248" s="179" customFormat="1" ht="15.75" customHeight="1" thickBot="1">
      <c r="A119" s="539" t="s">
        <v>344</v>
      </c>
      <c r="B119" s="19" t="s">
        <v>9</v>
      </c>
      <c r="C119" s="510" t="s">
        <v>200</v>
      </c>
      <c r="D119" s="753"/>
      <c r="E119" s="184"/>
      <c r="F119" s="183"/>
      <c r="G119" s="48"/>
      <c r="H119" s="184"/>
      <c r="I119" s="183"/>
      <c r="J119" s="131"/>
      <c r="K119" s="182"/>
      <c r="L119" s="183"/>
      <c r="M119" s="48"/>
      <c r="N119" s="184"/>
      <c r="O119" s="183"/>
      <c r="P119" s="131"/>
      <c r="Q119" s="182"/>
      <c r="R119" s="183"/>
      <c r="S119" s="48"/>
      <c r="T119" s="184"/>
      <c r="U119" s="183"/>
      <c r="V119" s="131"/>
      <c r="W119" s="50"/>
      <c r="X119" s="49"/>
      <c r="Y119" s="23"/>
      <c r="Z119" s="882" t="s">
        <v>201</v>
      </c>
      <c r="AA119" s="883"/>
      <c r="AB119" s="883"/>
      <c r="AC119" s="653">
        <v>120</v>
      </c>
      <c r="AD119" s="642"/>
      <c r="AE119" s="643"/>
      <c r="AF119" s="646"/>
      <c r="AG119" s="649"/>
      <c r="AH119" s="649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  <c r="IB119" s="54"/>
      <c r="IC119" s="54"/>
      <c r="ID119" s="54"/>
      <c r="IE119" s="54"/>
      <c r="IF119" s="54"/>
      <c r="IG119" s="54"/>
      <c r="IH119" s="54"/>
      <c r="II119" s="54"/>
      <c r="IJ119" s="54"/>
      <c r="IK119" s="54"/>
      <c r="IL119" s="54"/>
      <c r="IM119" s="54"/>
      <c r="IN119" s="54"/>
    </row>
    <row r="120" spans="1:248" s="548" customFormat="1" ht="15.75" customHeight="1" thickBot="1">
      <c r="A120" s="350"/>
      <c r="B120" s="351"/>
      <c r="C120" s="100" t="s">
        <v>24</v>
      </c>
      <c r="D120" s="100"/>
      <c r="E120" s="162">
        <f>SUM(E106:E119)</f>
        <v>0</v>
      </c>
      <c r="F120" s="108"/>
      <c r="G120" s="108"/>
      <c r="H120" s="108">
        <f>SUM(H106:H119)</f>
        <v>7</v>
      </c>
      <c r="I120" s="108"/>
      <c r="J120" s="108"/>
      <c r="K120" s="108">
        <f>SUM(K106:K119)</f>
        <v>6</v>
      </c>
      <c r="L120" s="108"/>
      <c r="M120" s="108"/>
      <c r="N120" s="108">
        <f>SUM(N106:N119)</f>
        <v>6</v>
      </c>
      <c r="O120" s="108"/>
      <c r="P120" s="108"/>
      <c r="Q120" s="108">
        <f>SUM(Q106:Q119)</f>
        <v>6</v>
      </c>
      <c r="R120" s="108"/>
      <c r="S120" s="108"/>
      <c r="T120" s="108">
        <f>SUM(T106:T119)</f>
        <v>6</v>
      </c>
      <c r="U120" s="108"/>
      <c r="V120" s="108"/>
      <c r="W120" s="108">
        <f>SUM(W106:W119)</f>
        <v>6</v>
      </c>
      <c r="X120" s="108"/>
      <c r="Y120" s="108"/>
      <c r="Z120" s="108">
        <f>SUM(Z106:Z119)</f>
        <v>6</v>
      </c>
      <c r="AA120" s="191"/>
      <c r="AB120" s="108"/>
      <c r="AC120" s="654">
        <f>SUM(AC107:AC119)</f>
        <v>883</v>
      </c>
      <c r="AD120" s="656"/>
      <c r="AE120" s="270"/>
      <c r="AF120" s="270"/>
      <c r="AG120" s="270"/>
      <c r="AH120" s="270"/>
      <c r="AI120" s="549"/>
      <c r="AJ120" s="549"/>
      <c r="AK120" s="549"/>
      <c r="AL120" s="549"/>
      <c r="AM120" s="549"/>
      <c r="AN120" s="549"/>
      <c r="AO120" s="549"/>
      <c r="AP120" s="549"/>
      <c r="AQ120" s="549"/>
      <c r="AR120" s="549"/>
      <c r="AS120" s="549"/>
      <c r="AT120" s="549"/>
      <c r="AU120" s="549"/>
      <c r="AV120" s="549"/>
      <c r="AW120" s="549"/>
      <c r="AX120" s="549"/>
      <c r="AY120" s="549"/>
      <c r="AZ120" s="549"/>
      <c r="BA120" s="549"/>
      <c r="BB120" s="549"/>
      <c r="BC120" s="549"/>
      <c r="BD120" s="549"/>
      <c r="BE120" s="549"/>
      <c r="BF120" s="549"/>
      <c r="BG120" s="549"/>
      <c r="BH120" s="549"/>
      <c r="BI120" s="549"/>
      <c r="BJ120" s="549"/>
      <c r="BK120" s="549"/>
      <c r="BL120" s="549"/>
      <c r="BM120" s="549"/>
      <c r="BN120" s="549"/>
      <c r="BO120" s="549"/>
      <c r="BP120" s="549"/>
      <c r="BQ120" s="549"/>
      <c r="BR120" s="549"/>
      <c r="BS120" s="549"/>
      <c r="BT120" s="549"/>
      <c r="BU120" s="549"/>
      <c r="BV120" s="549"/>
      <c r="BW120" s="549"/>
      <c r="BX120" s="549"/>
      <c r="BY120" s="549"/>
      <c r="BZ120" s="549"/>
      <c r="CA120" s="549"/>
      <c r="CB120" s="549"/>
      <c r="CC120" s="549"/>
      <c r="CD120" s="549"/>
      <c r="CE120" s="549"/>
      <c r="CF120" s="549"/>
      <c r="CG120" s="549"/>
      <c r="CH120" s="549"/>
      <c r="CI120" s="549"/>
      <c r="CJ120" s="549"/>
      <c r="CK120" s="549"/>
      <c r="CL120" s="549"/>
      <c r="CM120" s="549"/>
      <c r="CN120" s="549"/>
      <c r="CO120" s="549"/>
      <c r="CP120" s="549"/>
      <c r="CQ120" s="549"/>
      <c r="CR120" s="549"/>
      <c r="CS120" s="549"/>
      <c r="CT120" s="549"/>
      <c r="CU120" s="549"/>
      <c r="CV120" s="549"/>
      <c r="CW120" s="549"/>
      <c r="CX120" s="549"/>
      <c r="CY120" s="549"/>
      <c r="CZ120" s="549"/>
      <c r="DA120" s="549"/>
      <c r="DB120" s="549"/>
      <c r="DC120" s="549"/>
      <c r="DD120" s="549"/>
      <c r="DE120" s="549"/>
      <c r="DF120" s="549"/>
      <c r="DG120" s="549"/>
      <c r="DH120" s="549"/>
      <c r="DI120" s="549"/>
      <c r="DJ120" s="549"/>
      <c r="DK120" s="549"/>
      <c r="DL120" s="549"/>
      <c r="DM120" s="549"/>
      <c r="DN120" s="549"/>
      <c r="DO120" s="549"/>
      <c r="DP120" s="549"/>
      <c r="DQ120" s="549"/>
      <c r="DR120" s="549"/>
      <c r="DS120" s="549"/>
      <c r="DT120" s="549"/>
      <c r="DU120" s="549"/>
      <c r="DV120" s="549"/>
      <c r="DW120" s="549"/>
      <c r="DX120" s="549"/>
      <c r="DY120" s="549"/>
      <c r="DZ120" s="549"/>
      <c r="EA120" s="549"/>
      <c r="EB120" s="549"/>
      <c r="EC120" s="549"/>
      <c r="ED120" s="549"/>
      <c r="EE120" s="549"/>
      <c r="EF120" s="549"/>
      <c r="EG120" s="549"/>
      <c r="EH120" s="549"/>
      <c r="EI120" s="549"/>
      <c r="EJ120" s="549"/>
      <c r="EK120" s="549"/>
      <c r="EL120" s="549"/>
      <c r="EM120" s="549"/>
      <c r="EN120" s="549"/>
      <c r="EO120" s="549"/>
      <c r="EP120" s="549"/>
      <c r="EQ120" s="549"/>
      <c r="ER120" s="549"/>
      <c r="ES120" s="549"/>
      <c r="ET120" s="549"/>
      <c r="EU120" s="549"/>
      <c r="EV120" s="549"/>
      <c r="EW120" s="549"/>
      <c r="EX120" s="549"/>
      <c r="EY120" s="549"/>
      <c r="EZ120" s="549"/>
      <c r="FA120" s="549"/>
      <c r="FB120" s="549"/>
      <c r="FC120" s="549"/>
      <c r="FD120" s="549"/>
      <c r="FE120" s="549"/>
      <c r="FF120" s="549"/>
      <c r="FG120" s="549"/>
      <c r="FH120" s="549"/>
      <c r="FI120" s="549"/>
      <c r="FJ120" s="549"/>
      <c r="FK120" s="549"/>
      <c r="FL120" s="549"/>
      <c r="FM120" s="549"/>
      <c r="FN120" s="549"/>
      <c r="FO120" s="549"/>
      <c r="FP120" s="549"/>
      <c r="FQ120" s="549"/>
      <c r="FR120" s="549"/>
      <c r="FS120" s="549"/>
      <c r="FT120" s="549"/>
      <c r="FU120" s="549"/>
      <c r="FV120" s="549"/>
      <c r="FW120" s="549"/>
      <c r="FX120" s="549"/>
      <c r="FY120" s="549"/>
      <c r="FZ120" s="549"/>
      <c r="GA120" s="549"/>
      <c r="GB120" s="549"/>
      <c r="GC120" s="549"/>
      <c r="GD120" s="549"/>
      <c r="GE120" s="549"/>
      <c r="GF120" s="549"/>
      <c r="GG120" s="549"/>
      <c r="GH120" s="549"/>
      <c r="GI120" s="549"/>
      <c r="GJ120" s="549"/>
      <c r="GK120" s="549"/>
      <c r="GL120" s="549"/>
      <c r="GM120" s="549"/>
      <c r="GN120" s="549"/>
      <c r="GO120" s="549"/>
      <c r="GP120" s="549"/>
      <c r="GQ120" s="549"/>
      <c r="GR120" s="549"/>
      <c r="GS120" s="549"/>
      <c r="GT120" s="549"/>
      <c r="GU120" s="549"/>
      <c r="GV120" s="549"/>
      <c r="GW120" s="549"/>
      <c r="GX120" s="549"/>
      <c r="GY120" s="549"/>
      <c r="GZ120" s="549"/>
      <c r="HA120" s="549"/>
      <c r="HB120" s="549"/>
      <c r="HC120" s="549"/>
      <c r="HD120" s="549"/>
      <c r="HE120" s="549"/>
      <c r="HF120" s="549"/>
      <c r="HG120" s="549"/>
      <c r="HH120" s="549"/>
      <c r="HI120" s="549"/>
      <c r="HJ120" s="549"/>
      <c r="HK120" s="549"/>
      <c r="HL120" s="549"/>
      <c r="HM120" s="549"/>
      <c r="HN120" s="549"/>
      <c r="HO120" s="549"/>
      <c r="HP120" s="549"/>
      <c r="HQ120" s="549"/>
      <c r="HR120" s="549"/>
      <c r="HS120" s="549"/>
      <c r="HT120" s="549"/>
      <c r="HU120" s="549"/>
      <c r="HV120" s="549"/>
      <c r="HW120" s="549"/>
      <c r="HX120" s="549"/>
      <c r="HY120" s="549"/>
      <c r="HZ120" s="549"/>
      <c r="IA120" s="549"/>
      <c r="IB120" s="549"/>
      <c r="IC120" s="549"/>
      <c r="ID120" s="549"/>
      <c r="IE120" s="549"/>
      <c r="IF120" s="549"/>
      <c r="IG120" s="549"/>
      <c r="IH120" s="549"/>
      <c r="II120" s="549"/>
      <c r="IJ120" s="549"/>
      <c r="IK120" s="549"/>
      <c r="IL120" s="549"/>
      <c r="IM120" s="549"/>
      <c r="IN120" s="549"/>
    </row>
    <row r="121" spans="1:248" s="88" customFormat="1" ht="19.5" customHeight="1" thickBot="1">
      <c r="A121" s="848" t="s">
        <v>30</v>
      </c>
      <c r="B121" s="966"/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/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82"/>
      <c r="AE121" s="982"/>
      <c r="AF121" s="982"/>
      <c r="AG121" s="982"/>
      <c r="AH121" s="983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  <c r="IF121" s="54"/>
      <c r="IG121" s="54"/>
      <c r="IH121" s="54"/>
      <c r="II121" s="54"/>
      <c r="IJ121" s="54"/>
      <c r="IK121" s="54"/>
      <c r="IL121" s="54"/>
      <c r="IM121" s="54"/>
      <c r="IN121" s="54"/>
    </row>
    <row r="122" spans="1:34" ht="15.75" customHeight="1">
      <c r="A122" s="893" t="s">
        <v>31</v>
      </c>
      <c r="B122" s="511">
        <f>(AE122/AE105)*100</f>
        <v>16.25</v>
      </c>
      <c r="C122" s="229" t="s">
        <v>62</v>
      </c>
      <c r="D122" s="230"/>
      <c r="E122" s="234">
        <f>E22</f>
        <v>24</v>
      </c>
      <c r="F122" s="232">
        <f>F23</f>
        <v>20</v>
      </c>
      <c r="G122" s="303"/>
      <c r="H122" s="234">
        <f>H22</f>
        <v>5</v>
      </c>
      <c r="I122" s="232">
        <f>I23</f>
        <v>9</v>
      </c>
      <c r="J122" s="303"/>
      <c r="K122" s="234">
        <f>K22</f>
        <v>7</v>
      </c>
      <c r="L122" s="232">
        <f>L23</f>
        <v>10</v>
      </c>
      <c r="M122" s="303"/>
      <c r="N122" s="234">
        <f>N22</f>
        <v>0</v>
      </c>
      <c r="O122" s="232">
        <f>O23</f>
        <v>0</v>
      </c>
      <c r="P122" s="303"/>
      <c r="Q122" s="234">
        <f>Q22</f>
        <v>0</v>
      </c>
      <c r="R122" s="232">
        <f>R23</f>
        <v>0</v>
      </c>
      <c r="S122" s="303"/>
      <c r="T122" s="234">
        <f>T22</f>
        <v>0</v>
      </c>
      <c r="U122" s="232">
        <f>U23</f>
        <v>0</v>
      </c>
      <c r="V122" s="303"/>
      <c r="W122" s="234">
        <f>W22</f>
        <v>0</v>
      </c>
      <c r="X122" s="232">
        <f>X23</f>
        <v>0</v>
      </c>
      <c r="Y122" s="303"/>
      <c r="Z122" s="234">
        <f>Z22</f>
        <v>0</v>
      </c>
      <c r="AA122" s="232">
        <f>AA23</f>
        <v>0</v>
      </c>
      <c r="AB122" s="233"/>
      <c r="AC122" s="234">
        <f>AC22</f>
        <v>499</v>
      </c>
      <c r="AD122" s="234">
        <f>AD22</f>
        <v>1170</v>
      </c>
      <c r="AE122" s="234">
        <f>AE23</f>
        <v>39</v>
      </c>
      <c r="AF122" s="235"/>
      <c r="AG122" s="236"/>
      <c r="AH122" s="237"/>
    </row>
    <row r="123" spans="1:34" ht="15.75" customHeight="1">
      <c r="A123" s="894"/>
      <c r="B123" s="512">
        <f>(AE123/AE105)*100</f>
        <v>12.5</v>
      </c>
      <c r="C123" s="239" t="s">
        <v>68</v>
      </c>
      <c r="D123" s="240"/>
      <c r="E123" s="245">
        <f>E40</f>
        <v>7</v>
      </c>
      <c r="F123" s="242">
        <f>F41</f>
        <v>6</v>
      </c>
      <c r="G123" s="304"/>
      <c r="H123" s="245">
        <f>H40</f>
        <v>12</v>
      </c>
      <c r="I123" s="242">
        <f>I41</f>
        <v>12</v>
      </c>
      <c r="J123" s="304"/>
      <c r="K123" s="245">
        <f>K40</f>
        <v>6</v>
      </c>
      <c r="L123" s="242">
        <f>L41</f>
        <v>10</v>
      </c>
      <c r="M123" s="304"/>
      <c r="N123" s="245">
        <f>N40</f>
        <v>2</v>
      </c>
      <c r="O123" s="242">
        <f>O41</f>
        <v>2</v>
      </c>
      <c r="P123" s="304"/>
      <c r="Q123" s="245">
        <f>Q40</f>
        <v>0</v>
      </c>
      <c r="R123" s="242">
        <f>R41</f>
        <v>0</v>
      </c>
      <c r="S123" s="304"/>
      <c r="T123" s="245">
        <f>T40</f>
        <v>0</v>
      </c>
      <c r="U123" s="242">
        <f>U41</f>
        <v>0</v>
      </c>
      <c r="V123" s="304"/>
      <c r="W123" s="245">
        <f>W40</f>
        <v>0</v>
      </c>
      <c r="X123" s="242">
        <f>X41</f>
        <v>0</v>
      </c>
      <c r="Y123" s="304"/>
      <c r="Z123" s="245">
        <f>Z40</f>
        <v>0</v>
      </c>
      <c r="AA123" s="242">
        <f>AA41</f>
        <v>0</v>
      </c>
      <c r="AB123" s="244"/>
      <c r="AC123" s="245">
        <f>AC40</f>
        <v>450</v>
      </c>
      <c r="AD123" s="245">
        <f>AD40</f>
        <v>900</v>
      </c>
      <c r="AE123" s="245">
        <f>AE41</f>
        <v>30</v>
      </c>
      <c r="AF123" s="247"/>
      <c r="AG123" s="244"/>
      <c r="AH123" s="248"/>
    </row>
    <row r="124" spans="1:34" ht="15.75" customHeight="1">
      <c r="A124" s="894"/>
      <c r="B124" s="512">
        <f>(AE124/AE105)*100</f>
        <v>8.333333333333332</v>
      </c>
      <c r="C124" s="239" t="s">
        <v>69</v>
      </c>
      <c r="D124" s="240"/>
      <c r="E124" s="245">
        <f>E51</f>
        <v>4</v>
      </c>
      <c r="F124" s="243">
        <f>F52</f>
        <v>4</v>
      </c>
      <c r="G124" s="304"/>
      <c r="H124" s="245">
        <f>H51</f>
        <v>4</v>
      </c>
      <c r="I124" s="243">
        <f>I52</f>
        <v>7</v>
      </c>
      <c r="J124" s="304"/>
      <c r="K124" s="245">
        <f>K51</f>
        <v>6</v>
      </c>
      <c r="L124" s="243">
        <f>L52</f>
        <v>9</v>
      </c>
      <c r="M124" s="304"/>
      <c r="N124" s="245">
        <f>N51</f>
        <v>0</v>
      </c>
      <c r="O124" s="243">
        <f>O52</f>
        <v>0</v>
      </c>
      <c r="P124" s="304"/>
      <c r="Q124" s="245">
        <f>Q51</f>
        <v>0</v>
      </c>
      <c r="R124" s="243">
        <f>R52</f>
        <v>0</v>
      </c>
      <c r="S124" s="304"/>
      <c r="T124" s="245">
        <f>T51</f>
        <v>0</v>
      </c>
      <c r="U124" s="243">
        <f>U52</f>
        <v>0</v>
      </c>
      <c r="V124" s="304"/>
      <c r="W124" s="245">
        <f>W51</f>
        <v>0</v>
      </c>
      <c r="X124" s="243">
        <f>X52</f>
        <v>0</v>
      </c>
      <c r="Y124" s="304"/>
      <c r="Z124" s="245">
        <f>Z51</f>
        <v>0</v>
      </c>
      <c r="AA124" s="243">
        <f>AA52</f>
        <v>0</v>
      </c>
      <c r="AB124" s="244"/>
      <c r="AC124" s="245">
        <f>AC51</f>
        <v>230</v>
      </c>
      <c r="AD124" s="245">
        <f>AD51</f>
        <v>480</v>
      </c>
      <c r="AE124" s="245">
        <f>AE52</f>
        <v>20</v>
      </c>
      <c r="AF124" s="247"/>
      <c r="AG124" s="244"/>
      <c r="AH124" s="248"/>
    </row>
    <row r="125" spans="1:34" ht="15.75" customHeight="1">
      <c r="A125" s="894"/>
      <c r="B125" s="512">
        <f>(AE125/AE105)*100</f>
        <v>25.416666666666664</v>
      </c>
      <c r="C125" s="239" t="s">
        <v>202</v>
      </c>
      <c r="D125" s="240"/>
      <c r="E125" s="245">
        <f>E75</f>
        <v>0</v>
      </c>
      <c r="F125" s="243">
        <f>F76</f>
        <v>0</v>
      </c>
      <c r="G125" s="304"/>
      <c r="H125" s="245">
        <f>H75</f>
        <v>0</v>
      </c>
      <c r="I125" s="243">
        <f>I76</f>
        <v>0</v>
      </c>
      <c r="J125" s="304"/>
      <c r="K125" s="245">
        <f>K75</f>
        <v>2</v>
      </c>
      <c r="L125" s="243">
        <f>L76</f>
        <v>3</v>
      </c>
      <c r="M125" s="304"/>
      <c r="N125" s="245">
        <f>N75</f>
        <v>20</v>
      </c>
      <c r="O125" s="243">
        <f>O76</f>
        <v>28</v>
      </c>
      <c r="P125" s="304"/>
      <c r="Q125" s="245">
        <f>Q75</f>
        <v>16</v>
      </c>
      <c r="R125" s="243">
        <f>R76</f>
        <v>23</v>
      </c>
      <c r="S125" s="304"/>
      <c r="T125" s="245">
        <f>T75</f>
        <v>2</v>
      </c>
      <c r="U125" s="243">
        <f>U76</f>
        <v>3</v>
      </c>
      <c r="V125" s="304"/>
      <c r="W125" s="245">
        <f>W75</f>
        <v>3</v>
      </c>
      <c r="X125" s="243">
        <f>X76</f>
        <v>4</v>
      </c>
      <c r="Y125" s="304"/>
      <c r="Z125" s="245">
        <f>Z75</f>
        <v>0</v>
      </c>
      <c r="AA125" s="243">
        <f>AA76</f>
        <v>0</v>
      </c>
      <c r="AB125" s="244"/>
      <c r="AC125" s="245">
        <f>AC75</f>
        <v>695</v>
      </c>
      <c r="AD125" s="245">
        <f>AD75</f>
        <v>1830</v>
      </c>
      <c r="AE125" s="245">
        <f>AE76</f>
        <v>61</v>
      </c>
      <c r="AF125" s="247"/>
      <c r="AG125" s="244"/>
      <c r="AH125" s="248"/>
    </row>
    <row r="126" spans="1:34" ht="15.75" customHeight="1">
      <c r="A126" s="894"/>
      <c r="B126" s="512">
        <f>(AE126/AE105)*100</f>
        <v>12.916666666666668</v>
      </c>
      <c r="C126" s="239" t="s">
        <v>216</v>
      </c>
      <c r="D126" s="240"/>
      <c r="E126" s="245">
        <f>E86</f>
        <v>0</v>
      </c>
      <c r="F126" s="243">
        <f>F87</f>
        <v>0</v>
      </c>
      <c r="G126" s="304"/>
      <c r="H126" s="245">
        <f>H86</f>
        <v>0</v>
      </c>
      <c r="I126" s="243">
        <f>I87</f>
        <v>0</v>
      </c>
      <c r="J126" s="304"/>
      <c r="K126" s="245">
        <f>K86</f>
        <v>0</v>
      </c>
      <c r="L126" s="243">
        <f>L87</f>
        <v>0</v>
      </c>
      <c r="M126" s="304"/>
      <c r="N126" s="245">
        <f>N86</f>
        <v>0</v>
      </c>
      <c r="O126" s="243">
        <f>O87</f>
        <v>0</v>
      </c>
      <c r="P126" s="304"/>
      <c r="Q126" s="245">
        <f>Q86</f>
        <v>0</v>
      </c>
      <c r="R126" s="243">
        <f>R87</f>
        <v>8</v>
      </c>
      <c r="S126" s="304"/>
      <c r="T126" s="245">
        <f>T86</f>
        <v>2</v>
      </c>
      <c r="U126" s="243">
        <f>U87</f>
        <v>23</v>
      </c>
      <c r="V126" s="304"/>
      <c r="W126" s="245">
        <f>W86</f>
        <v>0</v>
      </c>
      <c r="X126" s="243">
        <f>X87</f>
        <v>0</v>
      </c>
      <c r="Y126" s="304"/>
      <c r="Z126" s="245">
        <f>Z86</f>
        <v>0</v>
      </c>
      <c r="AA126" s="243">
        <f>AA87</f>
        <v>0</v>
      </c>
      <c r="AB126" s="244"/>
      <c r="AC126" s="245">
        <f>AC86</f>
        <v>30</v>
      </c>
      <c r="AD126" s="245">
        <f>AD86</f>
        <v>60</v>
      </c>
      <c r="AE126" s="245">
        <f>AE87</f>
        <v>31</v>
      </c>
      <c r="AF126" s="247"/>
      <c r="AG126" s="244"/>
      <c r="AH126" s="248"/>
    </row>
    <row r="127" spans="1:34" ht="15.75" customHeight="1">
      <c r="A127" s="894"/>
      <c r="B127" s="512">
        <f>(AE127/AE105)*100</f>
        <v>20.416666666666668</v>
      </c>
      <c r="C127" s="239" t="s">
        <v>32</v>
      </c>
      <c r="D127" s="240"/>
      <c r="E127" s="246">
        <f>E101</f>
        <v>0</v>
      </c>
      <c r="F127" s="243">
        <f>F102</f>
        <v>0</v>
      </c>
      <c r="G127" s="304"/>
      <c r="H127" s="246">
        <f>H101</f>
        <v>0</v>
      </c>
      <c r="I127" s="243">
        <f>I102</f>
        <v>0</v>
      </c>
      <c r="J127" s="304"/>
      <c r="K127" s="246">
        <f>K101</f>
        <v>0</v>
      </c>
      <c r="L127" s="243">
        <f>L102</f>
        <v>0</v>
      </c>
      <c r="M127" s="304"/>
      <c r="N127" s="246">
        <f>N101</f>
        <v>0</v>
      </c>
      <c r="O127" s="243">
        <f>O102</f>
        <v>0</v>
      </c>
      <c r="P127" s="304"/>
      <c r="Q127" s="246">
        <f>Q101</f>
        <v>0</v>
      </c>
      <c r="R127" s="243">
        <f>R102</f>
        <v>0</v>
      </c>
      <c r="S127" s="304"/>
      <c r="T127" s="246">
        <f>T101</f>
        <v>2</v>
      </c>
      <c r="U127" s="243">
        <f>U102</f>
        <v>3</v>
      </c>
      <c r="V127" s="304"/>
      <c r="W127" s="246">
        <f>W101</f>
        <v>21</v>
      </c>
      <c r="X127" s="243">
        <f>X102</f>
        <v>26</v>
      </c>
      <c r="Y127" s="304"/>
      <c r="Z127" s="246">
        <f>Z101</f>
        <v>16</v>
      </c>
      <c r="AA127" s="243">
        <f>AA102</f>
        <v>20</v>
      </c>
      <c r="AB127" s="244"/>
      <c r="AC127" s="246">
        <f>AC101</f>
        <v>585</v>
      </c>
      <c r="AD127" s="246">
        <f>AD101</f>
        <v>1470</v>
      </c>
      <c r="AE127" s="245">
        <f>AE102</f>
        <v>49</v>
      </c>
      <c r="AF127" s="247"/>
      <c r="AG127" s="244"/>
      <c r="AH127" s="248"/>
    </row>
    <row r="128" spans="1:248" ht="15.75" customHeight="1">
      <c r="A128" s="894"/>
      <c r="B128" s="512">
        <f>(AE128/AE105)*100</f>
        <v>4.166666666666666</v>
      </c>
      <c r="C128" s="239" t="s">
        <v>530</v>
      </c>
      <c r="D128" s="240"/>
      <c r="E128" s="249"/>
      <c r="F128" s="243"/>
      <c r="G128" s="304"/>
      <c r="H128" s="243"/>
      <c r="I128" s="243"/>
      <c r="J128" s="304"/>
      <c r="K128" s="243"/>
      <c r="L128" s="243"/>
      <c r="M128" s="304"/>
      <c r="N128" s="243"/>
      <c r="O128" s="243"/>
      <c r="P128" s="304"/>
      <c r="Q128" s="243"/>
      <c r="R128" s="243"/>
      <c r="S128" s="304"/>
      <c r="T128" s="243"/>
      <c r="U128" s="243"/>
      <c r="V128" s="304"/>
      <c r="W128" s="243"/>
      <c r="X128" s="243"/>
      <c r="Y128" s="304"/>
      <c r="Z128" s="243">
        <v>3</v>
      </c>
      <c r="AA128" s="243">
        <v>10</v>
      </c>
      <c r="AB128" s="244"/>
      <c r="AC128" s="245">
        <f>AA128</f>
        <v>10</v>
      </c>
      <c r="AD128" s="245">
        <f>AB128</f>
        <v>0</v>
      </c>
      <c r="AE128" s="245">
        <f>AC128</f>
        <v>10</v>
      </c>
      <c r="AF128" s="247"/>
      <c r="AG128" s="244"/>
      <c r="AH128" s="248"/>
      <c r="AI128" s="251"/>
      <c r="AJ128" s="251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1"/>
      <c r="AU128" s="251"/>
      <c r="AV128" s="251"/>
      <c r="AW128" s="251"/>
      <c r="AX128" s="251"/>
      <c r="AY128" s="251"/>
      <c r="AZ128" s="251"/>
      <c r="BA128" s="251"/>
      <c r="BB128" s="251"/>
      <c r="BC128" s="251"/>
      <c r="BD128" s="251"/>
      <c r="BE128" s="251"/>
      <c r="BF128" s="251"/>
      <c r="BG128" s="251"/>
      <c r="BH128" s="251"/>
      <c r="BI128" s="251"/>
      <c r="BJ128" s="251"/>
      <c r="BK128" s="251"/>
      <c r="BL128" s="251"/>
      <c r="BM128" s="251"/>
      <c r="BN128" s="251"/>
      <c r="BO128" s="251"/>
      <c r="BP128" s="251"/>
      <c r="BQ128" s="251"/>
      <c r="BR128" s="251"/>
      <c r="BS128" s="251"/>
      <c r="BT128" s="251"/>
      <c r="BU128" s="251"/>
      <c r="BV128" s="251"/>
      <c r="BW128" s="251"/>
      <c r="BX128" s="251"/>
      <c r="BY128" s="251"/>
      <c r="BZ128" s="251"/>
      <c r="CA128" s="251"/>
      <c r="CB128" s="251"/>
      <c r="CC128" s="251"/>
      <c r="CD128" s="251"/>
      <c r="CE128" s="251"/>
      <c r="CF128" s="251"/>
      <c r="CG128" s="251"/>
      <c r="CH128" s="251"/>
      <c r="CI128" s="251"/>
      <c r="CJ128" s="251"/>
      <c r="CK128" s="251"/>
      <c r="CL128" s="251"/>
      <c r="CM128" s="251"/>
      <c r="CN128" s="251"/>
      <c r="CO128" s="251"/>
      <c r="CP128" s="251"/>
      <c r="CQ128" s="251"/>
      <c r="CR128" s="251"/>
      <c r="CS128" s="251"/>
      <c r="CT128" s="251"/>
      <c r="CU128" s="251"/>
      <c r="CV128" s="251"/>
      <c r="CW128" s="251"/>
      <c r="CX128" s="251"/>
      <c r="CY128" s="251"/>
      <c r="CZ128" s="251"/>
      <c r="DA128" s="251"/>
      <c r="DB128" s="251"/>
      <c r="DC128" s="251"/>
      <c r="DD128" s="251"/>
      <c r="DE128" s="251"/>
      <c r="DF128" s="251"/>
      <c r="DG128" s="251"/>
      <c r="DH128" s="251"/>
      <c r="DI128" s="251"/>
      <c r="DJ128" s="251"/>
      <c r="DK128" s="251"/>
      <c r="DL128" s="251"/>
      <c r="DM128" s="251"/>
      <c r="DN128" s="251"/>
      <c r="DO128" s="251"/>
      <c r="DP128" s="251"/>
      <c r="DQ128" s="251"/>
      <c r="DR128" s="251"/>
      <c r="DS128" s="251"/>
      <c r="DT128" s="251"/>
      <c r="DU128" s="251"/>
      <c r="DV128" s="251"/>
      <c r="DW128" s="251"/>
      <c r="DX128" s="251"/>
      <c r="DY128" s="251"/>
      <c r="DZ128" s="251"/>
      <c r="EA128" s="251"/>
      <c r="EB128" s="251"/>
      <c r="EC128" s="251"/>
      <c r="ED128" s="251"/>
      <c r="EE128" s="251"/>
      <c r="EF128" s="251"/>
      <c r="EG128" s="251"/>
      <c r="EH128" s="251"/>
      <c r="EI128" s="251"/>
      <c r="EJ128" s="251"/>
      <c r="EK128" s="251"/>
      <c r="EL128" s="251"/>
      <c r="EM128" s="251"/>
      <c r="EN128" s="251"/>
      <c r="EO128" s="251"/>
      <c r="EP128" s="251"/>
      <c r="EQ128" s="251"/>
      <c r="ER128" s="251"/>
      <c r="ES128" s="251"/>
      <c r="ET128" s="251"/>
      <c r="EU128" s="251"/>
      <c r="EV128" s="251"/>
      <c r="EW128" s="251"/>
      <c r="EX128" s="251"/>
      <c r="EY128" s="251"/>
      <c r="EZ128" s="251"/>
      <c r="FA128" s="251"/>
      <c r="FB128" s="251"/>
      <c r="FC128" s="251"/>
      <c r="FD128" s="251"/>
      <c r="FE128" s="251"/>
      <c r="FF128" s="251"/>
      <c r="FG128" s="251"/>
      <c r="FH128" s="251"/>
      <c r="FI128" s="251"/>
      <c r="FJ128" s="251"/>
      <c r="FK128" s="251"/>
      <c r="FL128" s="251"/>
      <c r="FM128" s="251"/>
      <c r="FN128" s="251"/>
      <c r="FO128" s="251"/>
      <c r="FP128" s="251"/>
      <c r="FQ128" s="251"/>
      <c r="FR128" s="251"/>
      <c r="FS128" s="251"/>
      <c r="FT128" s="251"/>
      <c r="FU128" s="251"/>
      <c r="FV128" s="251"/>
      <c r="FW128" s="251"/>
      <c r="FX128" s="251"/>
      <c r="FY128" s="251"/>
      <c r="FZ128" s="251"/>
      <c r="GA128" s="251"/>
      <c r="GB128" s="251"/>
      <c r="GC128" s="251"/>
      <c r="GD128" s="251"/>
      <c r="GE128" s="251"/>
      <c r="GF128" s="251"/>
      <c r="GG128" s="251"/>
      <c r="GH128" s="251"/>
      <c r="GI128" s="251"/>
      <c r="GJ128" s="251"/>
      <c r="GK128" s="251"/>
      <c r="GL128" s="251"/>
      <c r="GM128" s="251"/>
      <c r="GN128" s="251"/>
      <c r="GO128" s="251"/>
      <c r="GP128" s="251"/>
      <c r="GQ128" s="251"/>
      <c r="GR128" s="251"/>
      <c r="GS128" s="251"/>
      <c r="GT128" s="251"/>
      <c r="GU128" s="251"/>
      <c r="GV128" s="251"/>
      <c r="GW128" s="251"/>
      <c r="GX128" s="251"/>
      <c r="GY128" s="251"/>
      <c r="GZ128" s="251"/>
      <c r="HA128" s="251"/>
      <c r="HB128" s="251"/>
      <c r="HC128" s="251"/>
      <c r="HD128" s="251"/>
      <c r="HE128" s="251"/>
      <c r="HF128" s="251"/>
      <c r="HG128" s="251"/>
      <c r="HH128" s="251"/>
      <c r="HI128" s="251"/>
      <c r="HJ128" s="251"/>
      <c r="HK128" s="251"/>
      <c r="HL128" s="251"/>
      <c r="HM128" s="251"/>
      <c r="HN128" s="251"/>
      <c r="HO128" s="251"/>
      <c r="HP128" s="251"/>
      <c r="HQ128" s="251"/>
      <c r="HR128" s="251"/>
      <c r="HS128" s="251"/>
      <c r="HT128" s="251"/>
      <c r="HU128" s="251"/>
      <c r="HV128" s="251"/>
      <c r="HW128" s="251"/>
      <c r="HX128" s="251"/>
      <c r="HY128" s="251"/>
      <c r="HZ128" s="251"/>
      <c r="IA128" s="251"/>
      <c r="IB128" s="251"/>
      <c r="IC128" s="251"/>
      <c r="ID128" s="251"/>
      <c r="IE128" s="251"/>
      <c r="IF128" s="251"/>
      <c r="IG128" s="251"/>
      <c r="IH128" s="251"/>
      <c r="II128" s="251"/>
      <c r="IJ128" s="251"/>
      <c r="IK128" s="251"/>
      <c r="IL128" s="251"/>
      <c r="IM128" s="251"/>
      <c r="IN128" s="251"/>
    </row>
    <row r="129" spans="1:248" s="251" customFormat="1" ht="15.75" customHeight="1">
      <c r="A129" s="894"/>
      <c r="B129" s="238">
        <f>(AE129/AE105)*100</f>
        <v>0</v>
      </c>
      <c r="C129" s="239" t="s">
        <v>29</v>
      </c>
      <c r="D129" s="240"/>
      <c r="E129" s="252">
        <f>E120</f>
        <v>0</v>
      </c>
      <c r="F129" s="253">
        <f>F120</f>
        <v>0</v>
      </c>
      <c r="G129" s="305"/>
      <c r="H129" s="253">
        <f>H120</f>
        <v>7</v>
      </c>
      <c r="I129" s="253">
        <f>I120</f>
        <v>0</v>
      </c>
      <c r="J129" s="305"/>
      <c r="K129" s="253">
        <f>K120</f>
        <v>6</v>
      </c>
      <c r="L129" s="253">
        <f>L120</f>
        <v>0</v>
      </c>
      <c r="M129" s="305"/>
      <c r="N129" s="253">
        <f>N120</f>
        <v>6</v>
      </c>
      <c r="O129" s="253">
        <f>O120</f>
        <v>0</v>
      </c>
      <c r="P129" s="305"/>
      <c r="Q129" s="253">
        <f>Q120</f>
        <v>6</v>
      </c>
      <c r="R129" s="253">
        <f>R120</f>
        <v>0</v>
      </c>
      <c r="S129" s="305"/>
      <c r="T129" s="253">
        <f>T120</f>
        <v>6</v>
      </c>
      <c r="U129" s="253">
        <f>U120</f>
        <v>0</v>
      </c>
      <c r="V129" s="305"/>
      <c r="W129" s="253">
        <f>W120</f>
        <v>6</v>
      </c>
      <c r="X129" s="253">
        <f>X120</f>
        <v>0</v>
      </c>
      <c r="Y129" s="305"/>
      <c r="Z129" s="253">
        <f>Z120</f>
        <v>6</v>
      </c>
      <c r="AA129" s="253">
        <f>AA120</f>
        <v>0</v>
      </c>
      <c r="AB129" s="254"/>
      <c r="AC129" s="255">
        <f>AC120</f>
        <v>883</v>
      </c>
      <c r="AD129" s="255">
        <f>AD120</f>
        <v>0</v>
      </c>
      <c r="AE129" s="255">
        <f>AE120</f>
        <v>0</v>
      </c>
      <c r="AF129" s="256"/>
      <c r="AG129" s="257"/>
      <c r="AH129" s="258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  <c r="GB129" s="54"/>
      <c r="GC129" s="54"/>
      <c r="GD129" s="54"/>
      <c r="GE129" s="54"/>
      <c r="GF129" s="54"/>
      <c r="GG129" s="54"/>
      <c r="GH129" s="54"/>
      <c r="GI129" s="54"/>
      <c r="GJ129" s="54"/>
      <c r="GK129" s="54"/>
      <c r="GL129" s="54"/>
      <c r="GM129" s="54"/>
      <c r="GN129" s="54"/>
      <c r="GO129" s="54"/>
      <c r="GP129" s="54"/>
      <c r="GQ129" s="54"/>
      <c r="GR129" s="54"/>
      <c r="GS129" s="54"/>
      <c r="GT129" s="54"/>
      <c r="GU129" s="54"/>
      <c r="GV129" s="54"/>
      <c r="GW129" s="54"/>
      <c r="GX129" s="54"/>
      <c r="GY129" s="54"/>
      <c r="GZ129" s="54"/>
      <c r="HA129" s="54"/>
      <c r="HB129" s="54"/>
      <c r="HC129" s="54"/>
      <c r="HD129" s="54"/>
      <c r="HE129" s="54"/>
      <c r="HF129" s="54"/>
      <c r="HG129" s="54"/>
      <c r="HH129" s="54"/>
      <c r="HI129" s="54"/>
      <c r="HJ129" s="54"/>
      <c r="HK129" s="54"/>
      <c r="HL129" s="54"/>
      <c r="HM129" s="54"/>
      <c r="HN129" s="54"/>
      <c r="HO129" s="54"/>
      <c r="HP129" s="54"/>
      <c r="HQ129" s="54"/>
      <c r="HR129" s="54"/>
      <c r="HS129" s="54"/>
      <c r="HT129" s="54"/>
      <c r="HU129" s="54"/>
      <c r="HV129" s="54"/>
      <c r="HW129" s="54"/>
      <c r="HX129" s="54"/>
      <c r="HY129" s="54"/>
      <c r="HZ129" s="54"/>
      <c r="IA129" s="54"/>
      <c r="IB129" s="54"/>
      <c r="IC129" s="54"/>
      <c r="ID129" s="54"/>
      <c r="IE129" s="54"/>
      <c r="IF129" s="54"/>
      <c r="IG129" s="54"/>
      <c r="IH129" s="54"/>
      <c r="II129" s="54"/>
      <c r="IJ129" s="54"/>
      <c r="IK129" s="54"/>
      <c r="IL129" s="54"/>
      <c r="IM129" s="54"/>
      <c r="IN129" s="54"/>
    </row>
    <row r="130" spans="1:34" ht="15.75" customHeight="1" thickBot="1">
      <c r="A130" s="895"/>
      <c r="B130" s="259">
        <v>100</v>
      </c>
      <c r="C130" s="260" t="s">
        <v>405</v>
      </c>
      <c r="D130" s="261"/>
      <c r="E130" s="262">
        <f>SUM(E122:E129)</f>
        <v>35</v>
      </c>
      <c r="F130" s="263">
        <f>SUM(F122:F129)</f>
        <v>30</v>
      </c>
      <c r="G130" s="619"/>
      <c r="H130" s="263">
        <f>SUM(H122:H129)</f>
        <v>28</v>
      </c>
      <c r="I130" s="263">
        <f>SUM(I122:I129)</f>
        <v>28</v>
      </c>
      <c r="J130" s="619"/>
      <c r="K130" s="263">
        <f>SUM(K122:K129)</f>
        <v>27</v>
      </c>
      <c r="L130" s="263">
        <f>SUM(L122:L129)</f>
        <v>32</v>
      </c>
      <c r="M130" s="619"/>
      <c r="N130" s="263">
        <f>SUM(N122:N129)</f>
        <v>28</v>
      </c>
      <c r="O130" s="263">
        <f>SUM(O122:O129)</f>
        <v>30</v>
      </c>
      <c r="P130" s="619"/>
      <c r="Q130" s="263">
        <f>SUM(Q122:Q129)</f>
        <v>22</v>
      </c>
      <c r="R130" s="263">
        <f>SUM(R122:R129)</f>
        <v>31</v>
      </c>
      <c r="S130" s="619"/>
      <c r="T130" s="263">
        <f>SUM(T122:T129)</f>
        <v>12</v>
      </c>
      <c r="U130" s="263">
        <f>SUM(U122:U129)</f>
        <v>29</v>
      </c>
      <c r="V130" s="619"/>
      <c r="W130" s="263">
        <f>SUM(W122:W129)</f>
        <v>30</v>
      </c>
      <c r="X130" s="263">
        <f>SUM(X122:X129)</f>
        <v>30</v>
      </c>
      <c r="Y130" s="619"/>
      <c r="Z130" s="263">
        <f>SUM(Z122:Z129)</f>
        <v>25</v>
      </c>
      <c r="AA130" s="263">
        <f>SUM(AA122:AA129)</f>
        <v>30</v>
      </c>
      <c r="AB130" s="264"/>
      <c r="AC130" s="265">
        <f>SUM(AC122:AC129)</f>
        <v>3382</v>
      </c>
      <c r="AD130" s="265">
        <f>SUM(AD122:AD128)</f>
        <v>5910</v>
      </c>
      <c r="AE130" s="265">
        <f>SUM(AE122:AE128)</f>
        <v>240</v>
      </c>
      <c r="AF130" s="266"/>
      <c r="AG130" s="264"/>
      <c r="AH130" s="267"/>
    </row>
    <row r="131" spans="1:34" ht="15.75" customHeight="1" thickBot="1" thickTop="1">
      <c r="A131" s="268"/>
      <c r="B131" s="862" t="s">
        <v>207</v>
      </c>
      <c r="C131" s="912"/>
      <c r="D131" s="912"/>
      <c r="E131" s="912"/>
      <c r="F131" s="912"/>
      <c r="G131" s="912"/>
      <c r="H131" s="912"/>
      <c r="I131" s="912"/>
      <c r="J131" s="912"/>
      <c r="K131" s="912"/>
      <c r="L131" s="912"/>
      <c r="M131" s="912"/>
      <c r="N131" s="912"/>
      <c r="O131" s="912"/>
      <c r="P131" s="912"/>
      <c r="Q131" s="912"/>
      <c r="R131" s="912"/>
      <c r="S131" s="912"/>
      <c r="T131" s="912"/>
      <c r="U131" s="912"/>
      <c r="V131" s="912"/>
      <c r="W131" s="912"/>
      <c r="X131" s="912"/>
      <c r="Y131" s="912"/>
      <c r="Z131" s="912"/>
      <c r="AA131" s="912"/>
      <c r="AB131" s="912"/>
      <c r="AC131" s="912"/>
      <c r="AD131" s="269"/>
      <c r="AE131" s="269"/>
      <c r="AF131" s="269"/>
      <c r="AG131" s="269"/>
      <c r="AH131" s="269"/>
    </row>
    <row r="132" spans="1:34" s="548" customFormat="1" ht="15.75" customHeight="1" thickBot="1">
      <c r="A132" s="268"/>
      <c r="B132" s="95"/>
      <c r="C132" s="99" t="s">
        <v>46</v>
      </c>
      <c r="D132" s="100"/>
      <c r="E132" s="856" t="s">
        <v>12</v>
      </c>
      <c r="F132" s="857"/>
      <c r="G132" s="858"/>
      <c r="H132" s="856" t="s">
        <v>13</v>
      </c>
      <c r="I132" s="857"/>
      <c r="J132" s="858"/>
      <c r="K132" s="856" t="s">
        <v>14</v>
      </c>
      <c r="L132" s="857"/>
      <c r="M132" s="858"/>
      <c r="N132" s="856" t="s">
        <v>15</v>
      </c>
      <c r="O132" s="857"/>
      <c r="P132" s="858"/>
      <c r="Q132" s="856" t="s">
        <v>16</v>
      </c>
      <c r="R132" s="857"/>
      <c r="S132" s="858"/>
      <c r="T132" s="856" t="s">
        <v>17</v>
      </c>
      <c r="U132" s="857"/>
      <c r="V132" s="858"/>
      <c r="W132" s="856" t="s">
        <v>18</v>
      </c>
      <c r="X132" s="857"/>
      <c r="Y132" s="858"/>
      <c r="Z132" s="856" t="s">
        <v>53</v>
      </c>
      <c r="AA132" s="857"/>
      <c r="AB132" s="858"/>
      <c r="AC132" s="96" t="s">
        <v>33</v>
      </c>
      <c r="AD132" s="270"/>
      <c r="AE132" s="270"/>
      <c r="AF132" s="270"/>
      <c r="AG132" s="270"/>
      <c r="AH132" s="270"/>
    </row>
    <row r="133" spans="1:34" s="548" customFormat="1" ht="15.75" customHeight="1">
      <c r="A133" s="268"/>
      <c r="B133" s="80"/>
      <c r="C133" s="78" t="s">
        <v>34</v>
      </c>
      <c r="D133" s="271"/>
      <c r="E133" s="199"/>
      <c r="F133" s="197"/>
      <c r="G133" s="272">
        <f>COUNTIF(G8:G100,"F")+COUNTIF(G8:G100,"F(Z)")</f>
        <v>1</v>
      </c>
      <c r="H133" s="199"/>
      <c r="I133" s="197"/>
      <c r="J133" s="272">
        <f>COUNTIF(J8:J100,"F")+COUNTIF(J8:J100,"F(Z)")</f>
        <v>3</v>
      </c>
      <c r="K133" s="199"/>
      <c r="L133" s="197"/>
      <c r="M133" s="272">
        <f>COUNTIF(M8:M100,"F")+COUNTIF(M8:M100,"F(Z)")</f>
        <v>4</v>
      </c>
      <c r="N133" s="199"/>
      <c r="O133" s="197"/>
      <c r="P133" s="272">
        <f>COUNTIF(P8:P100,"F")+COUNTIF(P8:P100,"F(Z)")</f>
        <v>4</v>
      </c>
      <c r="Q133" s="199"/>
      <c r="R133" s="197"/>
      <c r="S133" s="272">
        <f>COUNTIF(S8:S100,"F")+COUNTIF(S8:S100,"F(Z)")</f>
        <v>6</v>
      </c>
      <c r="T133" s="199"/>
      <c r="U133" s="197"/>
      <c r="V133" s="272">
        <f>COUNTIF(V8:V100,"F")+COUNTIF(V8:V100,"F(Z)")</f>
        <v>7</v>
      </c>
      <c r="W133" s="199"/>
      <c r="X133" s="197"/>
      <c r="Y133" s="272">
        <f>COUNTIF(Y8:Y100,"F")+COUNTIF(Y8:Y100,"F(Z)")</f>
        <v>3</v>
      </c>
      <c r="Z133" s="199"/>
      <c r="AA133" s="197"/>
      <c r="AB133" s="272">
        <f>COUNTIF(AB8:AB100,"F")+COUNTIF(AB8:AB100,"F(Z)")</f>
        <v>4</v>
      </c>
      <c r="AC133" s="116">
        <f aca="true" t="shared" si="16" ref="AC133:AC138">SUM(AB133,Y133,V133,S133,P133,M133,J133,G133)</f>
        <v>32</v>
      </c>
      <c r="AD133" s="270"/>
      <c r="AE133" s="270"/>
      <c r="AF133" s="270"/>
      <c r="AG133" s="270"/>
      <c r="AH133" s="270"/>
    </row>
    <row r="134" spans="1:34" s="548" customFormat="1" ht="15.75" customHeight="1">
      <c r="A134" s="268"/>
      <c r="B134" s="80"/>
      <c r="C134" s="78" t="s">
        <v>35</v>
      </c>
      <c r="D134" s="271"/>
      <c r="E134" s="273"/>
      <c r="F134" s="274"/>
      <c r="G134" s="272">
        <f>COUNTIF(G8:G100,"G")+COUNTIF(G8:G100,"G(Z)")</f>
        <v>2</v>
      </c>
      <c r="H134" s="273"/>
      <c r="I134" s="274"/>
      <c r="J134" s="272">
        <f>COUNTIF(J8:J100,"G")+COUNTIF(J8:J100,"G(Z)")</f>
        <v>2</v>
      </c>
      <c r="K134" s="273"/>
      <c r="L134" s="274"/>
      <c r="M134" s="272">
        <f>COUNTIF(M8:M100,"G")+COUNTIF(M8:M100,"G(Z)")</f>
        <v>0</v>
      </c>
      <c r="N134" s="273"/>
      <c r="O134" s="274"/>
      <c r="P134" s="272">
        <f>COUNTIF(P8:P100,"G")+COUNTIF(P8:P100,"G(Z)")</f>
        <v>2</v>
      </c>
      <c r="Q134" s="273"/>
      <c r="R134" s="274"/>
      <c r="S134" s="272">
        <f>COUNTIF(S8:S100,"G")+COUNTIF(S8:S100,"G(Z)")</f>
        <v>0</v>
      </c>
      <c r="T134" s="273"/>
      <c r="U134" s="274"/>
      <c r="V134" s="272">
        <f>COUNTIF(V8:V100,"G")+COUNTIF(V8:V100,"G(Z)")</f>
        <v>0</v>
      </c>
      <c r="W134" s="273"/>
      <c r="X134" s="274"/>
      <c r="Y134" s="272">
        <f>COUNTIF(Y8:Y100,"G")+COUNTIF(Y8:Y100,"G(Z)")</f>
        <v>0</v>
      </c>
      <c r="Z134" s="273"/>
      <c r="AA134" s="274"/>
      <c r="AB134" s="272">
        <f>COUNTIF(AB8:AB100,"G")+COUNTIF(AB8:AB100,"G(Z)")</f>
        <v>1</v>
      </c>
      <c r="AC134" s="116">
        <f t="shared" si="16"/>
        <v>7</v>
      </c>
      <c r="AD134" s="270"/>
      <c r="AE134" s="270"/>
      <c r="AF134" s="270"/>
      <c r="AG134" s="270"/>
      <c r="AH134" s="270"/>
    </row>
    <row r="135" spans="1:34" s="548" customFormat="1" ht="15.75" customHeight="1">
      <c r="A135" s="268"/>
      <c r="B135" s="80"/>
      <c r="C135" s="78" t="s">
        <v>195</v>
      </c>
      <c r="D135" s="271"/>
      <c r="E135" s="273"/>
      <c r="F135" s="274"/>
      <c r="G135" s="272">
        <f>COUNTIF(G9:G101,"B")+COUNTIF(G9:G101,"B(Z)")</f>
        <v>5</v>
      </c>
      <c r="H135" s="273"/>
      <c r="I135" s="274"/>
      <c r="J135" s="272">
        <f>COUNTIF(J9:J101,"B")+COUNTIF(J9:J101,"B(Z)")</f>
        <v>2</v>
      </c>
      <c r="K135" s="273"/>
      <c r="L135" s="274"/>
      <c r="M135" s="272">
        <f>COUNTIF(M9:M101,"B")+COUNTIF(M9:M101,"B(Z)")</f>
        <v>3</v>
      </c>
      <c r="N135" s="273"/>
      <c r="O135" s="274"/>
      <c r="P135" s="272">
        <f>COUNTIF(P9:P101,"B")+COUNTIF(P9:P101,"B(Z)")</f>
        <v>0</v>
      </c>
      <c r="Q135" s="273"/>
      <c r="R135" s="274"/>
      <c r="S135" s="272">
        <f>COUNTIF(S9:S101,"B")+COUNTIF(S9:S101,"B(Z)")</f>
        <v>0</v>
      </c>
      <c r="T135" s="273"/>
      <c r="U135" s="274"/>
      <c r="V135" s="272">
        <f>COUNTIF(V9:V101,"B")+COUNTIF(V9:V101,"B(Z)")</f>
        <v>0</v>
      </c>
      <c r="W135" s="273"/>
      <c r="X135" s="274"/>
      <c r="Y135" s="272">
        <f>COUNTIF(Y9:Y101,"B")+COUNTIF(Y9:Y101,"B(Z)")</f>
        <v>0</v>
      </c>
      <c r="Z135" s="273"/>
      <c r="AA135" s="274"/>
      <c r="AB135" s="272">
        <f>COUNTIF(AB9:AB101,"B")+COUNTIF(AB9:AB101,"B(Z)")</f>
        <v>0</v>
      </c>
      <c r="AC135" s="116">
        <f t="shared" si="16"/>
        <v>10</v>
      </c>
      <c r="AD135" s="270"/>
      <c r="AE135" s="270"/>
      <c r="AF135" s="270"/>
      <c r="AG135" s="270"/>
      <c r="AH135" s="270"/>
    </row>
    <row r="136" spans="1:34" s="548" customFormat="1" ht="15.75" customHeight="1">
      <c r="A136" s="268"/>
      <c r="B136" s="167"/>
      <c r="C136" s="275" t="s">
        <v>36</v>
      </c>
      <c r="D136" s="271"/>
      <c r="E136" s="273"/>
      <c r="F136" s="274"/>
      <c r="G136" s="276">
        <f>COUNTIF(G8:G100,"K")+COUNTIF(G8:G100,"K(Z)")</f>
        <v>2</v>
      </c>
      <c r="H136" s="273"/>
      <c r="I136" s="274"/>
      <c r="J136" s="276">
        <f>COUNTIF(J8:J100,"K")+COUNTIF(J8:J100,"K(Z)")</f>
        <v>5</v>
      </c>
      <c r="K136" s="273"/>
      <c r="L136" s="274"/>
      <c r="M136" s="276">
        <f>COUNTIF(M8:M100,"K")+COUNTIF(M8:M100,"K(Z)")</f>
        <v>5</v>
      </c>
      <c r="N136" s="273"/>
      <c r="O136" s="274"/>
      <c r="P136" s="276">
        <f>COUNTIF(P8:P100,"K")+COUNTIF(P8:P100,"K(Z)")</f>
        <v>5</v>
      </c>
      <c r="Q136" s="273"/>
      <c r="R136" s="274"/>
      <c r="S136" s="276">
        <f>COUNTIF(S8:S100,"K")+COUNTIF(S8:S100,"K(Z)")</f>
        <v>4</v>
      </c>
      <c r="T136" s="273"/>
      <c r="U136" s="274"/>
      <c r="V136" s="276">
        <f>COUNTIF(V8:V100,"K")+COUNTIF(V8:V100,"K(Z)")</f>
        <v>1</v>
      </c>
      <c r="W136" s="273"/>
      <c r="X136" s="274"/>
      <c r="Y136" s="276">
        <f>COUNTIF(Y8:Y100,"K")+COUNTIF(Y8:Y100,"K(Z)")</f>
        <v>4</v>
      </c>
      <c r="Z136" s="273"/>
      <c r="AA136" s="274"/>
      <c r="AB136" s="276">
        <f>COUNTIF(AB8:AB100,"K")+COUNTIF(AB8:AB100,"K(Z)")</f>
        <v>0</v>
      </c>
      <c r="AC136" s="116">
        <f t="shared" si="16"/>
        <v>26</v>
      </c>
      <c r="AD136" s="270"/>
      <c r="AE136" s="270"/>
      <c r="AF136" s="270"/>
      <c r="AG136" s="270"/>
      <c r="AH136" s="270"/>
    </row>
    <row r="137" spans="1:34" s="548" customFormat="1" ht="15.75" customHeight="1">
      <c r="A137" s="268"/>
      <c r="B137" s="167"/>
      <c r="C137" s="275" t="s">
        <v>37</v>
      </c>
      <c r="D137" s="271"/>
      <c r="E137" s="273"/>
      <c r="F137" s="274"/>
      <c r="G137" s="272">
        <f>COUNTIF(G8:G100,"S")</f>
        <v>0</v>
      </c>
      <c r="H137" s="273"/>
      <c r="I137" s="274"/>
      <c r="J137" s="272">
        <f>COUNTIF(J8:J100,"S")</f>
        <v>0</v>
      </c>
      <c r="K137" s="273"/>
      <c r="L137" s="274"/>
      <c r="M137" s="272">
        <f>COUNTIF(M8:M100,"S")</f>
        <v>0</v>
      </c>
      <c r="N137" s="273"/>
      <c r="O137" s="274"/>
      <c r="P137" s="272">
        <f>COUNTIF(P8:P100,"S")</f>
        <v>0</v>
      </c>
      <c r="Q137" s="273"/>
      <c r="R137" s="274"/>
      <c r="S137" s="272">
        <f>COUNTIF(S8:S100,"S")</f>
        <v>0</v>
      </c>
      <c r="T137" s="273"/>
      <c r="U137" s="274"/>
      <c r="V137" s="272">
        <f>COUNTIF(V8:V100,"S")</f>
        <v>0</v>
      </c>
      <c r="W137" s="273"/>
      <c r="X137" s="274"/>
      <c r="Y137" s="272">
        <f>COUNTIF(Y8:Y100,"S")</f>
        <v>0</v>
      </c>
      <c r="Z137" s="273"/>
      <c r="AA137" s="274"/>
      <c r="AB137" s="272">
        <f>COUNTIF(AB8:AB100,"S")</f>
        <v>0</v>
      </c>
      <c r="AC137" s="116">
        <f t="shared" si="16"/>
        <v>0</v>
      </c>
      <c r="AD137" s="270"/>
      <c r="AE137" s="270"/>
      <c r="AF137" s="270"/>
      <c r="AG137" s="270"/>
      <c r="AH137" s="270"/>
    </row>
    <row r="138" spans="1:34" s="548" customFormat="1" ht="15.75" customHeight="1" thickBot="1">
      <c r="A138" s="268"/>
      <c r="B138" s="277"/>
      <c r="C138" s="278" t="s">
        <v>203</v>
      </c>
      <c r="D138" s="279"/>
      <c r="E138" s="280"/>
      <c r="F138" s="281"/>
      <c r="G138" s="282">
        <f>SUM(G133:G137)</f>
        <v>10</v>
      </c>
      <c r="H138" s="280"/>
      <c r="I138" s="281"/>
      <c r="J138" s="282">
        <f>SUM(J133:J137)</f>
        <v>12</v>
      </c>
      <c r="K138" s="280"/>
      <c r="L138" s="281"/>
      <c r="M138" s="282">
        <f>SUM(M133:M137)</f>
        <v>12</v>
      </c>
      <c r="N138" s="280"/>
      <c r="O138" s="281"/>
      <c r="P138" s="282">
        <f>SUM(P133:P137)</f>
        <v>11</v>
      </c>
      <c r="Q138" s="280"/>
      <c r="R138" s="281"/>
      <c r="S138" s="282">
        <f>SUM(S133:S137)</f>
        <v>10</v>
      </c>
      <c r="T138" s="280"/>
      <c r="U138" s="281"/>
      <c r="V138" s="282">
        <f>SUM(V133:V137)</f>
        <v>8</v>
      </c>
      <c r="W138" s="280"/>
      <c r="X138" s="281"/>
      <c r="Y138" s="282">
        <f>SUM(Y133:Y137)</f>
        <v>7</v>
      </c>
      <c r="Z138" s="280"/>
      <c r="AA138" s="281"/>
      <c r="AB138" s="282">
        <f>SUM(AB133:AB137)</f>
        <v>5</v>
      </c>
      <c r="AC138" s="313">
        <f t="shared" si="16"/>
        <v>75</v>
      </c>
      <c r="AD138" s="270"/>
      <c r="AE138" s="270"/>
      <c r="AF138" s="270"/>
      <c r="AG138" s="270"/>
      <c r="AH138" s="270"/>
    </row>
    <row r="139" spans="1:34" s="548" customFormat="1" ht="15.75" customHeight="1" thickBot="1">
      <c r="A139" s="268"/>
      <c r="B139" s="270"/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270"/>
      <c r="AE139" s="270"/>
      <c r="AF139" s="270"/>
      <c r="AG139" s="270"/>
      <c r="AH139" s="270"/>
    </row>
    <row r="140" spans="1:34" s="557" customFormat="1" ht="15.75" customHeight="1" thickBot="1">
      <c r="A140" s="284"/>
      <c r="B140" s="312"/>
      <c r="C140" s="888" t="s">
        <v>38</v>
      </c>
      <c r="D140" s="889"/>
      <c r="E140" s="889"/>
      <c r="F140" s="889"/>
      <c r="G140" s="889"/>
      <c r="H140" s="890"/>
      <c r="I140" s="890"/>
      <c r="J140" s="890"/>
      <c r="K140" s="890"/>
      <c r="L140" s="890"/>
      <c r="M140" s="890"/>
      <c r="N140" s="890"/>
      <c r="O140" s="890"/>
      <c r="P140" s="890"/>
      <c r="Q140" s="890"/>
      <c r="R140" s="890"/>
      <c r="S140" s="890"/>
      <c r="T140" s="890"/>
      <c r="U140" s="890"/>
      <c r="V140" s="890"/>
      <c r="W140" s="890"/>
      <c r="X140" s="890"/>
      <c r="Y140" s="890"/>
      <c r="Z140" s="890"/>
      <c r="AA140" s="890"/>
      <c r="AB140" s="890"/>
      <c r="AC140" s="890"/>
      <c r="AD140" s="890"/>
      <c r="AE140" s="890"/>
      <c r="AF140" s="891"/>
      <c r="AG140" s="283"/>
      <c r="AH140" s="283"/>
    </row>
    <row r="141" spans="1:248" s="557" customFormat="1" ht="15.75" customHeight="1">
      <c r="A141" s="284"/>
      <c r="B141" s="285"/>
      <c r="C141" s="869" t="s">
        <v>377</v>
      </c>
      <c r="D141" s="870"/>
      <c r="E141" s="870"/>
      <c r="F141" s="870"/>
      <c r="G141" s="870"/>
      <c r="H141" s="890"/>
      <c r="I141" s="890"/>
      <c r="J141" s="890"/>
      <c r="K141" s="890"/>
      <c r="L141" s="890"/>
      <c r="M141" s="890"/>
      <c r="N141" s="890"/>
      <c r="O141" s="890"/>
      <c r="P141" s="890"/>
      <c r="Q141" s="890"/>
      <c r="R141" s="890"/>
      <c r="S141" s="890"/>
      <c r="T141" s="890"/>
      <c r="U141" s="890"/>
      <c r="V141" s="890"/>
      <c r="W141" s="890"/>
      <c r="X141" s="890"/>
      <c r="Y141" s="890"/>
      <c r="Z141" s="890"/>
      <c r="AA141" s="890"/>
      <c r="AB141" s="890"/>
      <c r="AC141" s="890"/>
      <c r="AD141" s="890"/>
      <c r="AE141" s="890"/>
      <c r="AF141" s="913"/>
      <c r="AG141" s="283"/>
      <c r="AH141" s="283"/>
      <c r="AI141" s="558"/>
      <c r="AJ141" s="558"/>
      <c r="AK141" s="558"/>
      <c r="AL141" s="558"/>
      <c r="AM141" s="558"/>
      <c r="AN141" s="558"/>
      <c r="AO141" s="558"/>
      <c r="AP141" s="558"/>
      <c r="AQ141" s="558"/>
      <c r="AR141" s="558"/>
      <c r="AS141" s="558"/>
      <c r="AT141" s="558"/>
      <c r="AU141" s="558"/>
      <c r="AV141" s="558"/>
      <c r="AW141" s="558"/>
      <c r="AX141" s="558"/>
      <c r="AY141" s="558"/>
      <c r="AZ141" s="558"/>
      <c r="BA141" s="558"/>
      <c r="BB141" s="558"/>
      <c r="BC141" s="558"/>
      <c r="BD141" s="558"/>
      <c r="BE141" s="558"/>
      <c r="BF141" s="558"/>
      <c r="BG141" s="558"/>
      <c r="BH141" s="558"/>
      <c r="BI141" s="558"/>
      <c r="BJ141" s="558"/>
      <c r="BK141" s="558"/>
      <c r="BL141" s="558"/>
      <c r="BM141" s="558"/>
      <c r="BN141" s="558"/>
      <c r="BO141" s="558"/>
      <c r="BP141" s="558"/>
      <c r="BQ141" s="558"/>
      <c r="BR141" s="558"/>
      <c r="BS141" s="558"/>
      <c r="BT141" s="558"/>
      <c r="BU141" s="558"/>
      <c r="BV141" s="558"/>
      <c r="BW141" s="558"/>
      <c r="BX141" s="558"/>
      <c r="BY141" s="558"/>
      <c r="BZ141" s="558"/>
      <c r="CA141" s="558"/>
      <c r="CB141" s="558"/>
      <c r="CC141" s="558"/>
      <c r="CD141" s="558"/>
      <c r="CE141" s="558"/>
      <c r="CF141" s="558"/>
      <c r="CG141" s="558"/>
      <c r="CH141" s="558"/>
      <c r="CI141" s="558"/>
      <c r="CJ141" s="558"/>
      <c r="CK141" s="558"/>
      <c r="CL141" s="558"/>
      <c r="CM141" s="558"/>
      <c r="CN141" s="558"/>
      <c r="CO141" s="558"/>
      <c r="CP141" s="558"/>
      <c r="CQ141" s="558"/>
      <c r="CR141" s="558"/>
      <c r="CS141" s="558"/>
      <c r="CT141" s="558"/>
      <c r="CU141" s="558"/>
      <c r="CV141" s="558"/>
      <c r="CW141" s="558"/>
      <c r="CX141" s="558"/>
      <c r="CY141" s="558"/>
      <c r="CZ141" s="558"/>
      <c r="DA141" s="558"/>
      <c r="DB141" s="558"/>
      <c r="DC141" s="558"/>
      <c r="DD141" s="558"/>
      <c r="DE141" s="558"/>
      <c r="DF141" s="558"/>
      <c r="DG141" s="558"/>
      <c r="DH141" s="558"/>
      <c r="DI141" s="558"/>
      <c r="DJ141" s="558"/>
      <c r="DK141" s="558"/>
      <c r="DL141" s="558"/>
      <c r="DM141" s="558"/>
      <c r="DN141" s="558"/>
      <c r="DO141" s="558"/>
      <c r="DP141" s="558"/>
      <c r="DQ141" s="558"/>
      <c r="DR141" s="558"/>
      <c r="DS141" s="558"/>
      <c r="DT141" s="558"/>
      <c r="DU141" s="558"/>
      <c r="DV141" s="558"/>
      <c r="DW141" s="558"/>
      <c r="DX141" s="558"/>
      <c r="DY141" s="558"/>
      <c r="DZ141" s="558"/>
      <c r="EA141" s="558"/>
      <c r="EB141" s="558"/>
      <c r="EC141" s="558"/>
      <c r="ED141" s="558"/>
      <c r="EE141" s="558"/>
      <c r="EF141" s="558"/>
      <c r="EG141" s="558"/>
      <c r="EH141" s="558"/>
      <c r="EI141" s="558"/>
      <c r="EJ141" s="558"/>
      <c r="EK141" s="558"/>
      <c r="EL141" s="558"/>
      <c r="EM141" s="558"/>
      <c r="EN141" s="558"/>
      <c r="EO141" s="558"/>
      <c r="EP141" s="558"/>
      <c r="EQ141" s="558"/>
      <c r="ER141" s="558"/>
      <c r="ES141" s="558"/>
      <c r="ET141" s="558"/>
      <c r="EU141" s="558"/>
      <c r="EV141" s="558"/>
      <c r="EW141" s="558"/>
      <c r="EX141" s="558"/>
      <c r="EY141" s="558"/>
      <c r="EZ141" s="558"/>
      <c r="FA141" s="558"/>
      <c r="FB141" s="558"/>
      <c r="FC141" s="558"/>
      <c r="FD141" s="558"/>
      <c r="FE141" s="558"/>
      <c r="FF141" s="558"/>
      <c r="FG141" s="558"/>
      <c r="FH141" s="558"/>
      <c r="FI141" s="558"/>
      <c r="FJ141" s="558"/>
      <c r="FK141" s="558"/>
      <c r="FL141" s="558"/>
      <c r="FM141" s="558"/>
      <c r="FN141" s="558"/>
      <c r="FO141" s="558"/>
      <c r="FP141" s="558"/>
      <c r="FQ141" s="558"/>
      <c r="FR141" s="558"/>
      <c r="FS141" s="558"/>
      <c r="FT141" s="558"/>
      <c r="FU141" s="558"/>
      <c r="FV141" s="558"/>
      <c r="FW141" s="558"/>
      <c r="FX141" s="558"/>
      <c r="FY141" s="558"/>
      <c r="FZ141" s="558"/>
      <c r="GA141" s="558"/>
      <c r="GB141" s="558"/>
      <c r="GC141" s="558"/>
      <c r="GD141" s="558"/>
      <c r="GE141" s="558"/>
      <c r="GF141" s="558"/>
      <c r="GG141" s="558"/>
      <c r="GH141" s="558"/>
      <c r="GI141" s="558"/>
      <c r="GJ141" s="558"/>
      <c r="GK141" s="558"/>
      <c r="GL141" s="558"/>
      <c r="GM141" s="558"/>
      <c r="GN141" s="558"/>
      <c r="GO141" s="558"/>
      <c r="GP141" s="558"/>
      <c r="GQ141" s="558"/>
      <c r="GR141" s="558"/>
      <c r="GS141" s="558"/>
      <c r="GT141" s="558"/>
      <c r="GU141" s="558"/>
      <c r="GV141" s="558"/>
      <c r="GW141" s="558"/>
      <c r="GX141" s="558"/>
      <c r="GY141" s="558"/>
      <c r="GZ141" s="558"/>
      <c r="HA141" s="558"/>
      <c r="HB141" s="558"/>
      <c r="HC141" s="558"/>
      <c r="HD141" s="558"/>
      <c r="HE141" s="558"/>
      <c r="HF141" s="558"/>
      <c r="HG141" s="558"/>
      <c r="HH141" s="558"/>
      <c r="HI141" s="558"/>
      <c r="HJ141" s="558"/>
      <c r="HK141" s="558"/>
      <c r="HL141" s="558"/>
      <c r="HM141" s="558"/>
      <c r="HN141" s="558"/>
      <c r="HO141" s="558"/>
      <c r="HP141" s="558"/>
      <c r="HQ141" s="558"/>
      <c r="HR141" s="558"/>
      <c r="HS141" s="558"/>
      <c r="HT141" s="558"/>
      <c r="HU141" s="558"/>
      <c r="HV141" s="558"/>
      <c r="HW141" s="558"/>
      <c r="HX141" s="558"/>
      <c r="HY141" s="558"/>
      <c r="HZ141" s="558"/>
      <c r="IA141" s="558"/>
      <c r="IB141" s="558"/>
      <c r="IC141" s="558"/>
      <c r="ID141" s="558"/>
      <c r="IE141" s="558"/>
      <c r="IF141" s="558"/>
      <c r="IG141" s="558"/>
      <c r="IH141" s="558"/>
      <c r="II141" s="558"/>
      <c r="IJ141" s="558"/>
      <c r="IK141" s="558"/>
      <c r="IL141" s="558"/>
      <c r="IM141" s="558"/>
      <c r="IN141" s="558"/>
    </row>
    <row r="142" spans="1:34" s="558" customFormat="1" ht="15.75" customHeight="1">
      <c r="A142" s="284"/>
      <c r="B142" s="285"/>
      <c r="C142" s="914" t="s">
        <v>210</v>
      </c>
      <c r="D142" s="915"/>
      <c r="E142" s="915"/>
      <c r="F142" s="915"/>
      <c r="G142" s="915"/>
      <c r="H142" s="916"/>
      <c r="I142" s="916"/>
      <c r="J142" s="916"/>
      <c r="K142" s="916"/>
      <c r="L142" s="916"/>
      <c r="M142" s="916"/>
      <c r="N142" s="916"/>
      <c r="O142" s="916"/>
      <c r="P142" s="916"/>
      <c r="Q142" s="916"/>
      <c r="R142" s="916"/>
      <c r="S142" s="916"/>
      <c r="T142" s="916"/>
      <c r="U142" s="916"/>
      <c r="V142" s="916"/>
      <c r="W142" s="916"/>
      <c r="X142" s="916"/>
      <c r="Y142" s="916"/>
      <c r="Z142" s="916"/>
      <c r="AA142" s="916"/>
      <c r="AB142" s="916"/>
      <c r="AC142" s="916"/>
      <c r="AD142" s="916"/>
      <c r="AE142" s="916"/>
      <c r="AF142" s="917"/>
      <c r="AG142" s="283"/>
      <c r="AH142" s="283"/>
    </row>
    <row r="143" spans="1:248" s="558" customFormat="1" ht="30.75" customHeight="1" thickBot="1">
      <c r="A143" s="286"/>
      <c r="B143" s="287"/>
      <c r="C143" s="863" t="s">
        <v>209</v>
      </c>
      <c r="D143" s="864"/>
      <c r="E143" s="864"/>
      <c r="F143" s="864"/>
      <c r="G143" s="864"/>
      <c r="H143" s="900"/>
      <c r="I143" s="900"/>
      <c r="J143" s="900"/>
      <c r="K143" s="900"/>
      <c r="L143" s="900"/>
      <c r="M143" s="900"/>
      <c r="N143" s="900"/>
      <c r="O143" s="900"/>
      <c r="P143" s="900"/>
      <c r="Q143" s="900"/>
      <c r="R143" s="900"/>
      <c r="S143" s="900"/>
      <c r="T143" s="900"/>
      <c r="U143" s="900"/>
      <c r="V143" s="900"/>
      <c r="W143" s="900"/>
      <c r="X143" s="900"/>
      <c r="Y143" s="900"/>
      <c r="Z143" s="900"/>
      <c r="AA143" s="900"/>
      <c r="AB143" s="900"/>
      <c r="AC143" s="900"/>
      <c r="AD143" s="900"/>
      <c r="AE143" s="900"/>
      <c r="AF143" s="901"/>
      <c r="AG143" s="283"/>
      <c r="AH143" s="283"/>
      <c r="AI143" s="559"/>
      <c r="AJ143" s="559"/>
      <c r="AK143" s="559"/>
      <c r="AL143" s="559"/>
      <c r="AM143" s="559"/>
      <c r="AN143" s="559"/>
      <c r="AO143" s="559"/>
      <c r="AP143" s="559"/>
      <c r="AQ143" s="559"/>
      <c r="AR143" s="559"/>
      <c r="AS143" s="559"/>
      <c r="AT143" s="559"/>
      <c r="AU143" s="559"/>
      <c r="AV143" s="559"/>
      <c r="AW143" s="559"/>
      <c r="AX143" s="559"/>
      <c r="AY143" s="559"/>
      <c r="AZ143" s="559"/>
      <c r="BA143" s="559"/>
      <c r="BB143" s="559"/>
      <c r="BC143" s="559"/>
      <c r="BD143" s="559"/>
      <c r="BE143" s="559"/>
      <c r="BF143" s="559"/>
      <c r="BG143" s="559"/>
      <c r="BH143" s="559"/>
      <c r="BI143" s="559"/>
      <c r="BJ143" s="559"/>
      <c r="BK143" s="559"/>
      <c r="BL143" s="559"/>
      <c r="BM143" s="559"/>
      <c r="BN143" s="559"/>
      <c r="BO143" s="559"/>
      <c r="BP143" s="559"/>
      <c r="BQ143" s="559"/>
      <c r="BR143" s="559"/>
      <c r="BS143" s="559"/>
      <c r="BT143" s="559"/>
      <c r="BU143" s="559"/>
      <c r="BV143" s="559"/>
      <c r="BW143" s="559"/>
      <c r="BX143" s="559"/>
      <c r="BY143" s="559"/>
      <c r="BZ143" s="559"/>
      <c r="CA143" s="559"/>
      <c r="CB143" s="559"/>
      <c r="CC143" s="559"/>
      <c r="CD143" s="559"/>
      <c r="CE143" s="559"/>
      <c r="CF143" s="559"/>
      <c r="CG143" s="559"/>
      <c r="CH143" s="559"/>
      <c r="CI143" s="559"/>
      <c r="CJ143" s="559"/>
      <c r="CK143" s="559"/>
      <c r="CL143" s="559"/>
      <c r="CM143" s="559"/>
      <c r="CN143" s="559"/>
      <c r="CO143" s="559"/>
      <c r="CP143" s="559"/>
      <c r="CQ143" s="559"/>
      <c r="CR143" s="559"/>
      <c r="CS143" s="559"/>
      <c r="CT143" s="559"/>
      <c r="CU143" s="559"/>
      <c r="CV143" s="559"/>
      <c r="CW143" s="559"/>
      <c r="CX143" s="559"/>
      <c r="CY143" s="559"/>
      <c r="CZ143" s="559"/>
      <c r="DA143" s="559"/>
      <c r="DB143" s="559"/>
      <c r="DC143" s="559"/>
      <c r="DD143" s="559"/>
      <c r="DE143" s="559"/>
      <c r="DF143" s="559"/>
      <c r="DG143" s="559"/>
      <c r="DH143" s="559"/>
      <c r="DI143" s="559"/>
      <c r="DJ143" s="559"/>
      <c r="DK143" s="559"/>
      <c r="DL143" s="559"/>
      <c r="DM143" s="559"/>
      <c r="DN143" s="559"/>
      <c r="DO143" s="559"/>
      <c r="DP143" s="559"/>
      <c r="DQ143" s="559"/>
      <c r="DR143" s="559"/>
      <c r="DS143" s="559"/>
      <c r="DT143" s="559"/>
      <c r="DU143" s="559"/>
      <c r="DV143" s="559"/>
      <c r="DW143" s="559"/>
      <c r="DX143" s="559"/>
      <c r="DY143" s="559"/>
      <c r="DZ143" s="559"/>
      <c r="EA143" s="559"/>
      <c r="EB143" s="559"/>
      <c r="EC143" s="559"/>
      <c r="ED143" s="559"/>
      <c r="EE143" s="559"/>
      <c r="EF143" s="559"/>
      <c r="EG143" s="559"/>
      <c r="EH143" s="559"/>
      <c r="EI143" s="559"/>
      <c r="EJ143" s="559"/>
      <c r="EK143" s="559"/>
      <c r="EL143" s="559"/>
      <c r="EM143" s="559"/>
      <c r="EN143" s="559"/>
      <c r="EO143" s="559"/>
      <c r="EP143" s="559"/>
      <c r="EQ143" s="559"/>
      <c r="ER143" s="559"/>
      <c r="ES143" s="559"/>
      <c r="ET143" s="559"/>
      <c r="EU143" s="559"/>
      <c r="EV143" s="559"/>
      <c r="EW143" s="559"/>
      <c r="EX143" s="559"/>
      <c r="EY143" s="559"/>
      <c r="EZ143" s="559"/>
      <c r="FA143" s="559"/>
      <c r="FB143" s="559"/>
      <c r="FC143" s="559"/>
      <c r="FD143" s="559"/>
      <c r="FE143" s="559"/>
      <c r="FF143" s="559"/>
      <c r="FG143" s="559"/>
      <c r="FH143" s="559"/>
      <c r="FI143" s="559"/>
      <c r="FJ143" s="559"/>
      <c r="FK143" s="559"/>
      <c r="FL143" s="559"/>
      <c r="FM143" s="559"/>
      <c r="FN143" s="559"/>
      <c r="FO143" s="559"/>
      <c r="FP143" s="559"/>
      <c r="FQ143" s="559"/>
      <c r="FR143" s="559"/>
      <c r="FS143" s="559"/>
      <c r="FT143" s="559"/>
      <c r="FU143" s="559"/>
      <c r="FV143" s="559"/>
      <c r="FW143" s="559"/>
      <c r="FX143" s="559"/>
      <c r="FY143" s="559"/>
      <c r="FZ143" s="559"/>
      <c r="GA143" s="559"/>
      <c r="GB143" s="559"/>
      <c r="GC143" s="559"/>
      <c r="GD143" s="559"/>
      <c r="GE143" s="559"/>
      <c r="GF143" s="559"/>
      <c r="GG143" s="559"/>
      <c r="GH143" s="559"/>
      <c r="GI143" s="559"/>
      <c r="GJ143" s="559"/>
      <c r="GK143" s="559"/>
      <c r="GL143" s="559"/>
      <c r="GM143" s="559"/>
      <c r="GN143" s="559"/>
      <c r="GO143" s="559"/>
      <c r="GP143" s="559"/>
      <c r="GQ143" s="559"/>
      <c r="GR143" s="559"/>
      <c r="GS143" s="559"/>
      <c r="GT143" s="559"/>
      <c r="GU143" s="559"/>
      <c r="GV143" s="559"/>
      <c r="GW143" s="559"/>
      <c r="GX143" s="559"/>
      <c r="GY143" s="559"/>
      <c r="GZ143" s="559"/>
      <c r="HA143" s="559"/>
      <c r="HB143" s="559"/>
      <c r="HC143" s="559"/>
      <c r="HD143" s="559"/>
      <c r="HE143" s="559"/>
      <c r="HF143" s="559"/>
      <c r="HG143" s="559"/>
      <c r="HH143" s="559"/>
      <c r="HI143" s="559"/>
      <c r="HJ143" s="559"/>
      <c r="HK143" s="559"/>
      <c r="HL143" s="559"/>
      <c r="HM143" s="559"/>
      <c r="HN143" s="559"/>
      <c r="HO143" s="559"/>
      <c r="HP143" s="559"/>
      <c r="HQ143" s="559"/>
      <c r="HR143" s="559"/>
      <c r="HS143" s="559"/>
      <c r="HT143" s="559"/>
      <c r="HU143" s="559"/>
      <c r="HV143" s="559"/>
      <c r="HW143" s="559"/>
      <c r="HX143" s="559"/>
      <c r="HY143" s="559"/>
      <c r="HZ143" s="559"/>
      <c r="IA143" s="559"/>
      <c r="IB143" s="559"/>
      <c r="IC143" s="559"/>
      <c r="ID143" s="559"/>
      <c r="IE143" s="559"/>
      <c r="IF143" s="559"/>
      <c r="IG143" s="559"/>
      <c r="IH143" s="559"/>
      <c r="II143" s="559"/>
      <c r="IJ143" s="559"/>
      <c r="IK143" s="559"/>
      <c r="IL143" s="559"/>
      <c r="IM143" s="559"/>
      <c r="IN143" s="559"/>
    </row>
    <row r="144" spans="1:34" s="288" customFormat="1" ht="15.75" customHeight="1">
      <c r="A144" s="872" t="s">
        <v>39</v>
      </c>
      <c r="B144" s="964"/>
      <c r="C144" s="964"/>
      <c r="D144" s="964"/>
      <c r="E144" s="964"/>
      <c r="F144" s="964"/>
      <c r="G144" s="964"/>
      <c r="H144" s="964"/>
      <c r="I144" s="964"/>
      <c r="J144" s="964"/>
      <c r="K144" s="964"/>
      <c r="L144" s="964"/>
      <c r="M144" s="964"/>
      <c r="N144" s="964"/>
      <c r="O144" s="964"/>
      <c r="P144" s="964"/>
      <c r="Q144" s="964"/>
      <c r="R144" s="964"/>
      <c r="S144" s="964"/>
      <c r="T144" s="964"/>
      <c r="U144" s="964"/>
      <c r="V144" s="964"/>
      <c r="W144" s="964"/>
      <c r="X144" s="964"/>
      <c r="Y144" s="964"/>
      <c r="Z144" s="964"/>
      <c r="AA144" s="964"/>
      <c r="AB144" s="965"/>
      <c r="AC144" s="289"/>
      <c r="AD144" s="289"/>
      <c r="AE144" s="289"/>
      <c r="AF144" s="289"/>
      <c r="AG144" s="290"/>
      <c r="AH144" s="290"/>
    </row>
    <row r="145" spans="1:34" s="559" customFormat="1" ht="15.75" customHeight="1">
      <c r="A145" s="954" t="s">
        <v>40</v>
      </c>
      <c r="B145" s="956" t="s">
        <v>41</v>
      </c>
      <c r="C145" s="957" t="s">
        <v>42</v>
      </c>
      <c r="D145" s="291"/>
      <c r="E145" s="291"/>
      <c r="F145" s="291"/>
      <c r="G145" s="291"/>
      <c r="H145" s="959" t="s">
        <v>4</v>
      </c>
      <c r="I145" s="959"/>
      <c r="J145" s="959"/>
      <c r="K145" s="959"/>
      <c r="L145" s="959"/>
      <c r="M145" s="959"/>
      <c r="N145" s="959"/>
      <c r="O145" s="959"/>
      <c r="P145" s="959"/>
      <c r="Q145" s="959"/>
      <c r="R145" s="959"/>
      <c r="S145" s="959"/>
      <c r="T145" s="959"/>
      <c r="U145" s="959"/>
      <c r="V145" s="959"/>
      <c r="W145" s="959"/>
      <c r="X145" s="959"/>
      <c r="Y145" s="959"/>
      <c r="Z145" s="959"/>
      <c r="AA145" s="959"/>
      <c r="AB145" s="960"/>
      <c r="AC145" s="292"/>
      <c r="AD145" s="293"/>
      <c r="AE145" s="294"/>
      <c r="AF145" s="270"/>
      <c r="AG145" s="270"/>
      <c r="AH145" s="270"/>
    </row>
    <row r="146" spans="1:34" s="559" customFormat="1" ht="15.75" customHeight="1">
      <c r="A146" s="955"/>
      <c r="B146" s="897"/>
      <c r="C146" s="958"/>
      <c r="D146" s="295"/>
      <c r="E146" s="961" t="s">
        <v>12</v>
      </c>
      <c r="F146" s="961"/>
      <c r="G146" s="961"/>
      <c r="H146" s="961" t="s">
        <v>13</v>
      </c>
      <c r="I146" s="961"/>
      <c r="J146" s="961"/>
      <c r="K146" s="961" t="s">
        <v>14</v>
      </c>
      <c r="L146" s="961"/>
      <c r="M146" s="961"/>
      <c r="N146" s="961" t="s">
        <v>15</v>
      </c>
      <c r="O146" s="961"/>
      <c r="P146" s="961"/>
      <c r="Q146" s="962" t="s">
        <v>16</v>
      </c>
      <c r="R146" s="962"/>
      <c r="S146" s="962"/>
      <c r="T146" s="962" t="s">
        <v>17</v>
      </c>
      <c r="U146" s="962"/>
      <c r="V146" s="962"/>
      <c r="W146" s="962" t="s">
        <v>18</v>
      </c>
      <c r="X146" s="962"/>
      <c r="Y146" s="962"/>
      <c r="Z146" s="962" t="s">
        <v>53</v>
      </c>
      <c r="AA146" s="962"/>
      <c r="AB146" s="963"/>
      <c r="AC146" s="292"/>
      <c r="AD146" s="293"/>
      <c r="AE146" s="294"/>
      <c r="AF146" s="270"/>
      <c r="AG146" s="270"/>
      <c r="AH146" s="270"/>
    </row>
    <row r="147" spans="1:34" s="288" customFormat="1" ht="15.75" customHeight="1">
      <c r="A147" s="535" t="s">
        <v>295</v>
      </c>
      <c r="B147" s="5" t="s">
        <v>11</v>
      </c>
      <c r="C147" s="542" t="s">
        <v>204</v>
      </c>
      <c r="D147" s="36" t="s">
        <v>217</v>
      </c>
      <c r="E147" s="47"/>
      <c r="F147" s="47"/>
      <c r="G147" s="47"/>
      <c r="H147" s="47"/>
      <c r="I147" s="47"/>
      <c r="J147" s="47"/>
      <c r="K147" s="578"/>
      <c r="L147" s="578"/>
      <c r="M147" s="578"/>
      <c r="N147" s="51"/>
      <c r="O147" s="51"/>
      <c r="P147" s="51"/>
      <c r="Q147" s="5">
        <v>1</v>
      </c>
      <c r="R147" s="5">
        <v>2</v>
      </c>
      <c r="S147" s="5" t="s">
        <v>48</v>
      </c>
      <c r="T147" s="5"/>
      <c r="U147" s="5"/>
      <c r="V147" s="5"/>
      <c r="W147" s="5"/>
      <c r="X147" s="5"/>
      <c r="Y147" s="5"/>
      <c r="Z147" s="5"/>
      <c r="AA147" s="5"/>
      <c r="AB147" s="175"/>
      <c r="AC147" s="297">
        <v>15</v>
      </c>
      <c r="AD147" s="86">
        <f>AE147*30</f>
        <v>60</v>
      </c>
      <c r="AE147" s="298">
        <f>I147+L147+O147+R147+U147+X147+AA147</f>
        <v>2</v>
      </c>
      <c r="AF147" s="270"/>
      <c r="AG147" s="270"/>
      <c r="AH147" s="270"/>
    </row>
    <row r="148" spans="1:34" s="288" customFormat="1" ht="15.75" customHeight="1">
      <c r="A148" s="535" t="s">
        <v>386</v>
      </c>
      <c r="B148" s="5" t="s">
        <v>11</v>
      </c>
      <c r="C148" s="34" t="s">
        <v>426</v>
      </c>
      <c r="D148" s="36" t="s">
        <v>120</v>
      </c>
      <c r="E148" s="47"/>
      <c r="F148" s="47"/>
      <c r="G148" s="47"/>
      <c r="H148" s="47"/>
      <c r="I148" s="47"/>
      <c r="J148" s="47"/>
      <c r="K148" s="578"/>
      <c r="L148" s="578"/>
      <c r="M148" s="578"/>
      <c r="N148" s="51"/>
      <c r="O148" s="51"/>
      <c r="P148" s="51"/>
      <c r="Q148" s="5">
        <v>1</v>
      </c>
      <c r="R148" s="5">
        <v>2</v>
      </c>
      <c r="S148" s="5" t="s">
        <v>48</v>
      </c>
      <c r="T148" s="5"/>
      <c r="U148" s="5"/>
      <c r="V148" s="5"/>
      <c r="W148" s="5"/>
      <c r="X148" s="5"/>
      <c r="Y148" s="5"/>
      <c r="Z148" s="5"/>
      <c r="AA148" s="5"/>
      <c r="AB148" s="175"/>
      <c r="AC148" s="297">
        <v>15</v>
      </c>
      <c r="AD148" s="86">
        <f>AE148*30</f>
        <v>60</v>
      </c>
      <c r="AE148" s="298">
        <f>I148+L148+O148+R148+U148+X148+AA148</f>
        <v>2</v>
      </c>
      <c r="AF148" s="270"/>
      <c r="AG148" s="270"/>
      <c r="AH148" s="270"/>
    </row>
    <row r="149" spans="1:34" s="288" customFormat="1" ht="15.75" customHeight="1">
      <c r="A149" s="720" t="s">
        <v>414</v>
      </c>
      <c r="B149" s="715" t="s">
        <v>11</v>
      </c>
      <c r="C149" s="721" t="s">
        <v>413</v>
      </c>
      <c r="D149" s="722" t="s">
        <v>410</v>
      </c>
      <c r="E149" s="723"/>
      <c r="F149" s="723"/>
      <c r="G149" s="723"/>
      <c r="H149" s="723"/>
      <c r="I149" s="723"/>
      <c r="J149" s="723"/>
      <c r="K149" s="724"/>
      <c r="L149" s="724"/>
      <c r="M149" s="724"/>
      <c r="N149" s="714"/>
      <c r="O149" s="714"/>
      <c r="P149" s="714"/>
      <c r="Q149" s="715">
        <v>1</v>
      </c>
      <c r="R149" s="715">
        <v>2</v>
      </c>
      <c r="S149" s="715" t="s">
        <v>48</v>
      </c>
      <c r="T149" s="715"/>
      <c r="U149" s="715"/>
      <c r="V149" s="715"/>
      <c r="W149" s="715"/>
      <c r="X149" s="715"/>
      <c r="Y149" s="715"/>
      <c r="Z149" s="715"/>
      <c r="AA149" s="715"/>
      <c r="AB149" s="717"/>
      <c r="AC149" s="718">
        <v>15</v>
      </c>
      <c r="AD149" s="714">
        <f>AE149*30</f>
        <v>60</v>
      </c>
      <c r="AE149" s="719">
        <f>I149+L149+O149+R149+U149+X149+AA149</f>
        <v>2</v>
      </c>
      <c r="AF149" s="270"/>
      <c r="AG149" s="270"/>
      <c r="AH149" s="270"/>
    </row>
    <row r="150" spans="1:34" s="288" customFormat="1" ht="15.75" customHeight="1">
      <c r="A150" s="540" t="s">
        <v>345</v>
      </c>
      <c r="B150" s="51" t="s">
        <v>11</v>
      </c>
      <c r="C150" s="36" t="s">
        <v>153</v>
      </c>
      <c r="D150" s="153" t="s">
        <v>151</v>
      </c>
      <c r="E150" s="49"/>
      <c r="F150" s="49"/>
      <c r="G150" s="49"/>
      <c r="H150" s="50"/>
      <c r="I150" s="49"/>
      <c r="J150" s="49"/>
      <c r="K150" s="50"/>
      <c r="L150" s="49"/>
      <c r="M150" s="49"/>
      <c r="N150" s="50"/>
      <c r="O150" s="49"/>
      <c r="P150" s="49"/>
      <c r="Q150" s="50"/>
      <c r="R150" s="49"/>
      <c r="S150" s="49"/>
      <c r="T150" s="50">
        <v>2</v>
      </c>
      <c r="U150" s="49">
        <v>3</v>
      </c>
      <c r="V150" s="49" t="s">
        <v>48</v>
      </c>
      <c r="W150" s="50"/>
      <c r="X150" s="49"/>
      <c r="Y150" s="49"/>
      <c r="Z150" s="50"/>
      <c r="AA150" s="49"/>
      <c r="AB150" s="23"/>
      <c r="AC150" s="297">
        <v>30</v>
      </c>
      <c r="AD150" s="86">
        <f aca="true" t="shared" si="17" ref="AD150:AD158">AE150*30</f>
        <v>90</v>
      </c>
      <c r="AE150" s="298">
        <f aca="true" t="shared" si="18" ref="AE150:AE158">I150+L150+O150+R150+U150+X150+AA150</f>
        <v>3</v>
      </c>
      <c r="AF150" s="270"/>
      <c r="AG150" s="270"/>
      <c r="AH150" s="270"/>
    </row>
    <row r="151" spans="1:34" s="288" customFormat="1" ht="15.75" customHeight="1">
      <c r="A151" s="540" t="s">
        <v>346</v>
      </c>
      <c r="B151" s="51" t="s">
        <v>11</v>
      </c>
      <c r="C151" s="2" t="s">
        <v>159</v>
      </c>
      <c r="D151" s="153" t="s">
        <v>563</v>
      </c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49"/>
      <c r="R151" s="49"/>
      <c r="S151" s="49"/>
      <c r="T151" s="51">
        <v>2</v>
      </c>
      <c r="U151" s="49">
        <v>3</v>
      </c>
      <c r="V151" s="49" t="s">
        <v>48</v>
      </c>
      <c r="W151" s="51"/>
      <c r="X151" s="51"/>
      <c r="Y151" s="51"/>
      <c r="Z151" s="51"/>
      <c r="AA151" s="51"/>
      <c r="AB151" s="93"/>
      <c r="AC151" s="297">
        <v>30</v>
      </c>
      <c r="AD151" s="86">
        <f t="shared" si="17"/>
        <v>90</v>
      </c>
      <c r="AE151" s="298">
        <f t="shared" si="18"/>
        <v>3</v>
      </c>
      <c r="AF151" s="270"/>
      <c r="AG151" s="270"/>
      <c r="AH151" s="270"/>
    </row>
    <row r="152" spans="1:34" s="288" customFormat="1" ht="15.75" customHeight="1">
      <c r="A152" s="535" t="s">
        <v>347</v>
      </c>
      <c r="B152" s="5" t="s">
        <v>11</v>
      </c>
      <c r="C152" s="36" t="s">
        <v>154</v>
      </c>
      <c r="D152" s="505" t="s">
        <v>119</v>
      </c>
      <c r="E152" s="50"/>
      <c r="F152" s="49"/>
      <c r="G152" s="49"/>
      <c r="H152" s="50"/>
      <c r="I152" s="49"/>
      <c r="J152" s="49"/>
      <c r="K152" s="50"/>
      <c r="L152" s="49"/>
      <c r="M152" s="49"/>
      <c r="N152" s="50"/>
      <c r="O152" s="49"/>
      <c r="P152" s="49"/>
      <c r="Q152" s="50"/>
      <c r="R152" s="49"/>
      <c r="S152" s="49"/>
      <c r="T152" s="50">
        <v>2</v>
      </c>
      <c r="U152" s="49">
        <v>2</v>
      </c>
      <c r="V152" s="49" t="s">
        <v>48</v>
      </c>
      <c r="W152" s="50"/>
      <c r="X152" s="49"/>
      <c r="Y152" s="49"/>
      <c r="Z152" s="50"/>
      <c r="AA152" s="49"/>
      <c r="AB152" s="23"/>
      <c r="AC152" s="297">
        <v>30</v>
      </c>
      <c r="AD152" s="86">
        <f t="shared" si="17"/>
        <v>60</v>
      </c>
      <c r="AE152" s="298">
        <f>I152+L152+O152+R152+U152+X152+AA152</f>
        <v>2</v>
      </c>
      <c r="AF152" s="270"/>
      <c r="AG152" s="270"/>
      <c r="AH152" s="270"/>
    </row>
    <row r="153" spans="1:34" s="288" customFormat="1" ht="15.75" customHeight="1">
      <c r="A153" s="540" t="s">
        <v>348</v>
      </c>
      <c r="B153" s="51" t="s">
        <v>11</v>
      </c>
      <c r="C153" s="2" t="s">
        <v>229</v>
      </c>
      <c r="D153" s="505" t="s">
        <v>151</v>
      </c>
      <c r="E153" s="299"/>
      <c r="F153" s="299"/>
      <c r="G153" s="299"/>
      <c r="H153" s="299"/>
      <c r="I153" s="299"/>
      <c r="J153" s="299"/>
      <c r="K153" s="299"/>
      <c r="L153" s="42"/>
      <c r="M153" s="42"/>
      <c r="N153" s="42"/>
      <c r="O153" s="42"/>
      <c r="P153" s="42"/>
      <c r="Q153" s="49"/>
      <c r="R153" s="49"/>
      <c r="S153" s="49"/>
      <c r="T153" s="42">
        <v>2</v>
      </c>
      <c r="U153" s="49">
        <v>2</v>
      </c>
      <c r="V153" s="49" t="s">
        <v>48</v>
      </c>
      <c r="W153" s="42"/>
      <c r="X153" s="42"/>
      <c r="Y153" s="42"/>
      <c r="Z153" s="42"/>
      <c r="AA153" s="42"/>
      <c r="AB153" s="85"/>
      <c r="AC153" s="297">
        <v>30</v>
      </c>
      <c r="AD153" s="86">
        <f t="shared" si="17"/>
        <v>60</v>
      </c>
      <c r="AE153" s="298">
        <f t="shared" si="18"/>
        <v>2</v>
      </c>
      <c r="AF153" s="270"/>
      <c r="AG153" s="270"/>
      <c r="AH153" s="270"/>
    </row>
    <row r="154" spans="1:34" s="288" customFormat="1" ht="15.75" customHeight="1">
      <c r="A154" s="540" t="s">
        <v>520</v>
      </c>
      <c r="B154" s="51" t="s">
        <v>11</v>
      </c>
      <c r="C154" s="767" t="s">
        <v>525</v>
      </c>
      <c r="D154" s="713" t="s">
        <v>114</v>
      </c>
      <c r="E154" s="768"/>
      <c r="F154" s="299"/>
      <c r="G154" s="299"/>
      <c r="H154" s="768"/>
      <c r="I154" s="299"/>
      <c r="J154" s="299"/>
      <c r="K154" s="768"/>
      <c r="L154" s="42"/>
      <c r="M154" s="42"/>
      <c r="N154" s="769"/>
      <c r="O154" s="42"/>
      <c r="P154" s="42"/>
      <c r="Q154" s="50"/>
      <c r="R154" s="49"/>
      <c r="S154" s="49"/>
      <c r="T154" s="769">
        <v>2</v>
      </c>
      <c r="U154" s="49">
        <v>2</v>
      </c>
      <c r="V154" s="49" t="s">
        <v>48</v>
      </c>
      <c r="W154" s="769"/>
      <c r="X154" s="42"/>
      <c r="Y154" s="42"/>
      <c r="Z154" s="769"/>
      <c r="AA154" s="42"/>
      <c r="AB154" s="85"/>
      <c r="AC154" s="297">
        <v>30</v>
      </c>
      <c r="AD154" s="86">
        <f t="shared" si="17"/>
        <v>60</v>
      </c>
      <c r="AE154" s="298">
        <f t="shared" si="18"/>
        <v>2</v>
      </c>
      <c r="AF154" s="270"/>
      <c r="AG154" s="270"/>
      <c r="AH154" s="270"/>
    </row>
    <row r="155" spans="1:34" s="288" customFormat="1" ht="15.75" customHeight="1">
      <c r="A155" s="540" t="s">
        <v>349</v>
      </c>
      <c r="B155" s="51" t="s">
        <v>11</v>
      </c>
      <c r="C155" s="37" t="s">
        <v>155</v>
      </c>
      <c r="D155" s="506" t="s">
        <v>119</v>
      </c>
      <c r="E155" s="32"/>
      <c r="F155" s="5"/>
      <c r="G155" s="5"/>
      <c r="H155" s="32"/>
      <c r="I155" s="5"/>
      <c r="J155" s="5"/>
      <c r="K155" s="32"/>
      <c r="L155" s="5"/>
      <c r="M155" s="5"/>
      <c r="N155" s="32"/>
      <c r="O155" s="5"/>
      <c r="P155" s="5"/>
      <c r="Q155" s="32"/>
      <c r="R155" s="5"/>
      <c r="S155" s="5"/>
      <c r="T155" s="32"/>
      <c r="U155" s="5"/>
      <c r="V155" s="5"/>
      <c r="W155" s="46">
        <v>2</v>
      </c>
      <c r="X155" s="47">
        <v>2</v>
      </c>
      <c r="Y155" s="47" t="s">
        <v>48</v>
      </c>
      <c r="Z155" s="508"/>
      <c r="AA155" s="334"/>
      <c r="AB155" s="33"/>
      <c r="AC155" s="297">
        <f>(H155+K155+N155+Q155+T155+W155+Z155)*15</f>
        <v>30</v>
      </c>
      <c r="AD155" s="86">
        <f t="shared" si="17"/>
        <v>60</v>
      </c>
      <c r="AE155" s="298">
        <f t="shared" si="18"/>
        <v>2</v>
      </c>
      <c r="AF155" s="270"/>
      <c r="AG155" s="270"/>
      <c r="AH155" s="270"/>
    </row>
    <row r="156" spans="1:34" s="288" customFormat="1" ht="15.75" customHeight="1">
      <c r="A156" s="540" t="s">
        <v>350</v>
      </c>
      <c r="B156" s="51" t="s">
        <v>11</v>
      </c>
      <c r="C156" s="37" t="s">
        <v>157</v>
      </c>
      <c r="D156" s="505" t="s">
        <v>563</v>
      </c>
      <c r="E156" s="32"/>
      <c r="F156" s="5"/>
      <c r="G156" s="5"/>
      <c r="H156" s="32"/>
      <c r="I156" s="5"/>
      <c r="J156" s="5"/>
      <c r="K156" s="32"/>
      <c r="L156" s="5"/>
      <c r="M156" s="5"/>
      <c r="N156" s="32"/>
      <c r="O156" s="5"/>
      <c r="P156" s="5"/>
      <c r="Q156" s="32"/>
      <c r="R156" s="5"/>
      <c r="S156" s="5"/>
      <c r="T156" s="32"/>
      <c r="U156" s="5"/>
      <c r="V156" s="5"/>
      <c r="W156" s="46">
        <v>2</v>
      </c>
      <c r="X156" s="47">
        <v>2</v>
      </c>
      <c r="Y156" s="47" t="s">
        <v>48</v>
      </c>
      <c r="Z156" s="508"/>
      <c r="AA156" s="334"/>
      <c r="AB156" s="33"/>
      <c r="AC156" s="297">
        <f>(H156+K156+N156+Q156+T156+W156+Z156)*15</f>
        <v>30</v>
      </c>
      <c r="AD156" s="86">
        <f t="shared" si="17"/>
        <v>60</v>
      </c>
      <c r="AE156" s="298">
        <f t="shared" si="18"/>
        <v>2</v>
      </c>
      <c r="AF156" s="270"/>
      <c r="AG156" s="270"/>
      <c r="AH156" s="270"/>
    </row>
    <row r="157" spans="1:34" s="288" customFormat="1" ht="15.75" customHeight="1">
      <c r="A157" s="540" t="s">
        <v>351</v>
      </c>
      <c r="B157" s="51" t="s">
        <v>11</v>
      </c>
      <c r="C157" s="36" t="s">
        <v>156</v>
      </c>
      <c r="D157" s="507" t="s">
        <v>119</v>
      </c>
      <c r="E157" s="32"/>
      <c r="F157" s="5"/>
      <c r="G157" s="5"/>
      <c r="H157" s="32"/>
      <c r="I157" s="5"/>
      <c r="J157" s="5"/>
      <c r="K157" s="32"/>
      <c r="L157" s="5"/>
      <c r="M157" s="5"/>
      <c r="N157" s="32"/>
      <c r="O157" s="5"/>
      <c r="P157" s="5"/>
      <c r="Q157" s="32"/>
      <c r="R157" s="5"/>
      <c r="S157" s="5"/>
      <c r="T157" s="32"/>
      <c r="U157" s="5"/>
      <c r="V157" s="5"/>
      <c r="W157" s="46"/>
      <c r="X157" s="47"/>
      <c r="Y157" s="47"/>
      <c r="Z157" s="32">
        <v>2</v>
      </c>
      <c r="AA157" s="5">
        <v>3</v>
      </c>
      <c r="AB157" s="175" t="s">
        <v>48</v>
      </c>
      <c r="AC157" s="297">
        <v>30</v>
      </c>
      <c r="AD157" s="86">
        <f>AE157*30</f>
        <v>90</v>
      </c>
      <c r="AE157" s="298">
        <f>I157+L157+O157+R157+U157+X157+AA157</f>
        <v>3</v>
      </c>
      <c r="AF157" s="270"/>
      <c r="AG157" s="270"/>
      <c r="AH157" s="270"/>
    </row>
    <row r="158" spans="1:34" s="288" customFormat="1" ht="15.75" customHeight="1">
      <c r="A158" s="540" t="s">
        <v>352</v>
      </c>
      <c r="B158" s="51" t="s">
        <v>11</v>
      </c>
      <c r="C158" s="36" t="s">
        <v>158</v>
      </c>
      <c r="D158" s="153" t="s">
        <v>118</v>
      </c>
      <c r="E158" s="32"/>
      <c r="F158" s="5"/>
      <c r="G158" s="5"/>
      <c r="H158" s="32"/>
      <c r="I158" s="5"/>
      <c r="J158" s="5"/>
      <c r="K158" s="32"/>
      <c r="L158" s="5"/>
      <c r="M158" s="5"/>
      <c r="N158" s="32"/>
      <c r="O158" s="5"/>
      <c r="P158" s="5"/>
      <c r="Q158" s="32"/>
      <c r="R158" s="5"/>
      <c r="S158" s="5"/>
      <c r="T158" s="32"/>
      <c r="U158" s="5"/>
      <c r="V158" s="5"/>
      <c r="W158" s="46"/>
      <c r="X158" s="47"/>
      <c r="Y158" s="47"/>
      <c r="Z158" s="32">
        <v>2</v>
      </c>
      <c r="AA158" s="5">
        <v>3</v>
      </c>
      <c r="AB158" s="175" t="s">
        <v>48</v>
      </c>
      <c r="AC158" s="297">
        <f>(H158+K158+N158+Q158+T158+W158+Z158)*15</f>
        <v>30</v>
      </c>
      <c r="AD158" s="86">
        <f t="shared" si="17"/>
        <v>90</v>
      </c>
      <c r="AE158" s="298">
        <f t="shared" si="18"/>
        <v>3</v>
      </c>
      <c r="AF158" s="270"/>
      <c r="AG158" s="270"/>
      <c r="AH158" s="270"/>
    </row>
    <row r="159" spans="1:34" s="559" customFormat="1" ht="15.75" customHeight="1">
      <c r="A159" s="268"/>
      <c r="B159" s="270"/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/>
      <c r="AD159" s="270"/>
      <c r="AE159" s="270"/>
      <c r="AF159" s="270"/>
      <c r="AG159" s="270"/>
      <c r="AH159" s="270"/>
    </row>
    <row r="160" spans="1:34" s="559" customFormat="1" ht="15.75" customHeight="1">
      <c r="A160" s="268"/>
      <c r="B160" s="270"/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0"/>
      <c r="AA160" s="270"/>
      <c r="AB160" s="270"/>
      <c r="AC160" s="270"/>
      <c r="AD160" s="270"/>
      <c r="AE160" s="270"/>
      <c r="AF160" s="270"/>
      <c r="AG160" s="270"/>
      <c r="AH160" s="270"/>
    </row>
    <row r="161" spans="1:34" s="559" customFormat="1" ht="15.75" customHeight="1">
      <c r="A161" s="268"/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  <c r="W161" s="270"/>
      <c r="X161" s="270"/>
      <c r="Y161" s="270"/>
      <c r="Z161" s="270"/>
      <c r="AA161" s="270"/>
      <c r="AB161" s="270"/>
      <c r="AC161" s="270"/>
      <c r="AD161" s="270"/>
      <c r="AE161" s="270"/>
      <c r="AF161" s="270"/>
      <c r="AG161" s="270"/>
      <c r="AH161" s="270"/>
    </row>
    <row r="162" spans="1:34" s="559" customFormat="1" ht="15.75" customHeight="1">
      <c r="A162" s="268"/>
      <c r="B162" s="270"/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270"/>
      <c r="T162" s="270"/>
      <c r="U162" s="270"/>
      <c r="V162" s="270"/>
      <c r="W162" s="270"/>
      <c r="X162" s="270"/>
      <c r="Y162" s="270"/>
      <c r="Z162" s="270"/>
      <c r="AA162" s="270"/>
      <c r="AB162" s="270"/>
      <c r="AC162" s="270"/>
      <c r="AD162" s="270"/>
      <c r="AE162" s="270"/>
      <c r="AF162" s="270"/>
      <c r="AG162" s="270"/>
      <c r="AH162" s="270"/>
    </row>
    <row r="163" spans="1:34" s="559" customFormat="1" ht="15.75" customHeight="1">
      <c r="A163" s="268"/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  <c r="AH163" s="270"/>
    </row>
    <row r="164" spans="1:34" s="559" customFormat="1" ht="15.75" customHeight="1">
      <c r="A164" s="268"/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</row>
    <row r="165" spans="1:34" s="559" customFormat="1" ht="15.75" customHeight="1">
      <c r="A165" s="268"/>
      <c r="B165" s="270"/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0"/>
      <c r="AA165" s="270"/>
      <c r="AB165" s="270"/>
      <c r="AC165" s="270"/>
      <c r="AD165" s="270"/>
      <c r="AE165" s="270"/>
      <c r="AF165" s="270"/>
      <c r="AG165" s="270"/>
      <c r="AH165" s="270"/>
    </row>
    <row r="166" spans="1:34" s="559" customFormat="1" ht="15.75" customHeight="1">
      <c r="A166" s="268"/>
      <c r="B166" s="270"/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  <c r="AB166" s="270"/>
      <c r="AC166" s="270"/>
      <c r="AD166" s="270"/>
      <c r="AE166" s="270"/>
      <c r="AF166" s="270"/>
      <c r="AG166" s="270"/>
      <c r="AH166" s="270"/>
    </row>
    <row r="167" spans="1:34" s="559" customFormat="1" ht="15.75" customHeight="1">
      <c r="A167" s="268"/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  <c r="AB167" s="270"/>
      <c r="AC167" s="270"/>
      <c r="AD167" s="270"/>
      <c r="AE167" s="270"/>
      <c r="AF167" s="270"/>
      <c r="AG167" s="270"/>
      <c r="AH167" s="270"/>
    </row>
    <row r="168" spans="1:34" s="559" customFormat="1" ht="15.75" customHeight="1">
      <c r="A168" s="268"/>
      <c r="B168" s="270"/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0"/>
      <c r="AF168" s="270"/>
      <c r="AG168" s="270"/>
      <c r="AH168" s="270"/>
    </row>
    <row r="169" spans="1:34" s="559" customFormat="1" ht="15.75" customHeight="1">
      <c r="A169" s="268"/>
      <c r="B169" s="270"/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  <c r="AD169" s="270"/>
      <c r="AE169" s="270"/>
      <c r="AF169" s="270"/>
      <c r="AG169" s="270"/>
      <c r="AH169" s="270"/>
    </row>
    <row r="170" spans="1:34" s="559" customFormat="1" ht="15.75" customHeight="1">
      <c r="A170" s="268"/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</row>
    <row r="171" spans="1:34" s="559" customFormat="1" ht="15.75" customHeight="1">
      <c r="A171" s="268"/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0"/>
      <c r="AB171" s="270"/>
      <c r="AC171" s="270"/>
      <c r="AD171" s="270"/>
      <c r="AE171" s="270"/>
      <c r="AF171" s="270"/>
      <c r="AG171" s="270"/>
      <c r="AH171" s="270"/>
    </row>
    <row r="172" spans="1:34" s="559" customFormat="1" ht="15.75" customHeight="1">
      <c r="A172" s="268"/>
      <c r="B172" s="270"/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0"/>
      <c r="Z172" s="270"/>
      <c r="AA172" s="270"/>
      <c r="AB172" s="270"/>
      <c r="AC172" s="270"/>
      <c r="AD172" s="270"/>
      <c r="AE172" s="270"/>
      <c r="AF172" s="270"/>
      <c r="AG172" s="270"/>
      <c r="AH172" s="270"/>
    </row>
    <row r="173" spans="1:34" s="559" customFormat="1" ht="15.75" customHeight="1">
      <c r="A173" s="268"/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  <c r="AA173" s="270"/>
      <c r="AB173" s="270"/>
      <c r="AC173" s="270"/>
      <c r="AD173" s="270"/>
      <c r="AE173" s="270"/>
      <c r="AF173" s="270"/>
      <c r="AG173" s="270"/>
      <c r="AH173" s="270"/>
    </row>
    <row r="174" spans="1:34" s="559" customFormat="1" ht="15.75" customHeight="1">
      <c r="A174" s="268"/>
      <c r="B174" s="270"/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0"/>
      <c r="AE174" s="270"/>
      <c r="AF174" s="270"/>
      <c r="AG174" s="270"/>
      <c r="AH174" s="270"/>
    </row>
    <row r="175" spans="1:34" s="559" customFormat="1" ht="15.75" customHeight="1">
      <c r="A175" s="268"/>
      <c r="B175" s="270"/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  <c r="O175" s="270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70"/>
      <c r="AB175" s="270"/>
      <c r="AC175" s="270"/>
      <c r="AD175" s="270"/>
      <c r="AE175" s="270"/>
      <c r="AF175" s="270"/>
      <c r="AG175" s="270"/>
      <c r="AH175" s="270"/>
    </row>
    <row r="176" spans="1:34" s="559" customFormat="1" ht="15.75" customHeight="1">
      <c r="A176" s="268"/>
      <c r="B176" s="270"/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270"/>
      <c r="AH176" s="270"/>
    </row>
    <row r="177" spans="1:34" s="559" customFormat="1" ht="15.75" customHeight="1">
      <c r="A177" s="268"/>
      <c r="B177" s="270"/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  <c r="AG177" s="270"/>
      <c r="AH177" s="270"/>
    </row>
    <row r="178" spans="1:34" s="559" customFormat="1" ht="15.75" customHeight="1">
      <c r="A178" s="268"/>
      <c r="B178" s="270"/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270"/>
      <c r="T178" s="270"/>
      <c r="U178" s="270"/>
      <c r="V178" s="270"/>
      <c r="W178" s="270"/>
      <c r="X178" s="270"/>
      <c r="Y178" s="270"/>
      <c r="Z178" s="270"/>
      <c r="AA178" s="270"/>
      <c r="AB178" s="270"/>
      <c r="AC178" s="270"/>
      <c r="AD178" s="270"/>
      <c r="AE178" s="270"/>
      <c r="AF178" s="270"/>
      <c r="AG178" s="270"/>
      <c r="AH178" s="270"/>
    </row>
    <row r="179" spans="1:34" s="559" customFormat="1" ht="15.75" customHeight="1">
      <c r="A179" s="268"/>
      <c r="B179" s="270"/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  <c r="O179" s="270"/>
      <c r="P179" s="270"/>
      <c r="Q179" s="270"/>
      <c r="R179" s="270"/>
      <c r="S179" s="270"/>
      <c r="T179" s="270"/>
      <c r="U179" s="270"/>
      <c r="V179" s="270"/>
      <c r="W179" s="270"/>
      <c r="X179" s="270"/>
      <c r="Y179" s="270"/>
      <c r="Z179" s="270"/>
      <c r="AA179" s="270"/>
      <c r="AB179" s="270"/>
      <c r="AC179" s="270"/>
      <c r="AD179" s="270"/>
      <c r="AE179" s="270"/>
      <c r="AF179" s="270"/>
      <c r="AG179" s="270"/>
      <c r="AH179" s="270"/>
    </row>
    <row r="180" spans="1:34" s="559" customFormat="1" ht="15.75" customHeight="1">
      <c r="A180" s="268"/>
      <c r="B180" s="270"/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  <c r="O180" s="270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  <c r="AG180" s="270"/>
      <c r="AH180" s="270"/>
    </row>
    <row r="181" spans="1:34" s="559" customFormat="1" ht="15.75" customHeight="1">
      <c r="A181" s="268"/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</row>
    <row r="182" spans="1:34" s="559" customFormat="1" ht="15.75" customHeight="1">
      <c r="A182" s="268"/>
      <c r="B182" s="270"/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  <c r="O182" s="270"/>
      <c r="P182" s="270"/>
      <c r="Q182" s="270"/>
      <c r="R182" s="270"/>
      <c r="S182" s="270"/>
      <c r="T182" s="270"/>
      <c r="U182" s="270"/>
      <c r="V182" s="270"/>
      <c r="W182" s="270"/>
      <c r="X182" s="270"/>
      <c r="Y182" s="270"/>
      <c r="Z182" s="270"/>
      <c r="AA182" s="270"/>
      <c r="AB182" s="270"/>
      <c r="AC182" s="270"/>
      <c r="AD182" s="270"/>
      <c r="AE182" s="270"/>
      <c r="AF182" s="270"/>
      <c r="AG182" s="270"/>
      <c r="AH182" s="270"/>
    </row>
    <row r="183" spans="1:34" s="559" customFormat="1" ht="15.75" customHeight="1">
      <c r="A183" s="268"/>
      <c r="B183" s="270"/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  <c r="O183" s="270"/>
      <c r="P183" s="270"/>
      <c r="Q183" s="270"/>
      <c r="R183" s="270"/>
      <c r="S183" s="270"/>
      <c r="T183" s="270"/>
      <c r="U183" s="270"/>
      <c r="V183" s="270"/>
      <c r="W183" s="270"/>
      <c r="X183" s="270"/>
      <c r="Y183" s="270"/>
      <c r="Z183" s="270"/>
      <c r="AA183" s="270"/>
      <c r="AB183" s="270"/>
      <c r="AC183" s="270"/>
      <c r="AD183" s="270"/>
      <c r="AE183" s="270"/>
      <c r="AF183" s="270"/>
      <c r="AG183" s="270"/>
      <c r="AH183" s="270"/>
    </row>
    <row r="184" spans="1:34" s="559" customFormat="1" ht="15.75" customHeight="1">
      <c r="A184" s="268"/>
      <c r="B184" s="270"/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  <c r="O184" s="270"/>
      <c r="P184" s="270"/>
      <c r="Q184" s="270"/>
      <c r="R184" s="270"/>
      <c r="S184" s="270"/>
      <c r="T184" s="270"/>
      <c r="U184" s="270"/>
      <c r="V184" s="270"/>
      <c r="W184" s="270"/>
      <c r="X184" s="270"/>
      <c r="Y184" s="270"/>
      <c r="Z184" s="270"/>
      <c r="AA184" s="270"/>
      <c r="AB184" s="270"/>
      <c r="AC184" s="270"/>
      <c r="AD184" s="270"/>
      <c r="AE184" s="270"/>
      <c r="AF184" s="270"/>
      <c r="AG184" s="270"/>
      <c r="AH184" s="270"/>
    </row>
    <row r="185" spans="1:34" s="559" customFormat="1" ht="15.75" customHeight="1">
      <c r="A185" s="268"/>
      <c r="B185" s="270"/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  <c r="AA185" s="270"/>
      <c r="AB185" s="270"/>
      <c r="AC185" s="270"/>
      <c r="AD185" s="270"/>
      <c r="AE185" s="270"/>
      <c r="AF185" s="270"/>
      <c r="AG185" s="270"/>
      <c r="AH185" s="270"/>
    </row>
    <row r="186" spans="1:34" s="559" customFormat="1" ht="15.75" customHeight="1">
      <c r="A186" s="268"/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</row>
    <row r="187" spans="1:34" s="559" customFormat="1" ht="15.75" customHeight="1">
      <c r="A187" s="268"/>
      <c r="B187" s="270"/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/>
      <c r="AB187" s="270"/>
      <c r="AC187" s="270"/>
      <c r="AD187" s="270"/>
      <c r="AE187" s="270"/>
      <c r="AF187" s="270"/>
      <c r="AG187" s="270"/>
      <c r="AH187" s="270"/>
    </row>
    <row r="188" spans="1:34" s="559" customFormat="1" ht="15.75" customHeight="1">
      <c r="A188" s="268"/>
      <c r="B188" s="270"/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  <c r="O188" s="270"/>
      <c r="P188" s="270"/>
      <c r="Q188" s="270"/>
      <c r="R188" s="270"/>
      <c r="S188" s="270"/>
      <c r="T188" s="270"/>
      <c r="U188" s="270"/>
      <c r="V188" s="270"/>
      <c r="W188" s="270"/>
      <c r="X188" s="270"/>
      <c r="Y188" s="270"/>
      <c r="Z188" s="270"/>
      <c r="AA188" s="270"/>
      <c r="AB188" s="270"/>
      <c r="AC188" s="270"/>
      <c r="AD188" s="270"/>
      <c r="AE188" s="270"/>
      <c r="AF188" s="270"/>
      <c r="AG188" s="270"/>
      <c r="AH188" s="270"/>
    </row>
    <row r="189" spans="1:34" s="559" customFormat="1" ht="15.75" customHeight="1">
      <c r="A189" s="268"/>
      <c r="B189" s="270"/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  <c r="O189" s="270"/>
      <c r="P189" s="270"/>
      <c r="Q189" s="270"/>
      <c r="R189" s="270"/>
      <c r="S189" s="270"/>
      <c r="T189" s="270"/>
      <c r="U189" s="270"/>
      <c r="V189" s="270"/>
      <c r="W189" s="270"/>
      <c r="X189" s="270"/>
      <c r="Y189" s="270"/>
      <c r="Z189" s="270"/>
      <c r="AA189" s="270"/>
      <c r="AB189" s="270"/>
      <c r="AC189" s="270"/>
      <c r="AD189" s="270"/>
      <c r="AE189" s="270"/>
      <c r="AF189" s="270"/>
      <c r="AG189" s="270"/>
      <c r="AH189" s="270"/>
    </row>
    <row r="190" spans="1:34" s="559" customFormat="1" ht="15.75" customHeight="1">
      <c r="A190" s="268"/>
      <c r="B190" s="270"/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  <c r="N190" s="270"/>
      <c r="O190" s="270"/>
      <c r="P190" s="270"/>
      <c r="Q190" s="270"/>
      <c r="R190" s="270"/>
      <c r="S190" s="270"/>
      <c r="T190" s="270"/>
      <c r="U190" s="270"/>
      <c r="V190" s="270"/>
      <c r="W190" s="270"/>
      <c r="X190" s="270"/>
      <c r="Y190" s="270"/>
      <c r="Z190" s="270"/>
      <c r="AA190" s="270"/>
      <c r="AB190" s="270"/>
      <c r="AC190" s="270"/>
      <c r="AD190" s="270"/>
      <c r="AE190" s="270"/>
      <c r="AF190" s="270"/>
      <c r="AG190" s="270"/>
      <c r="AH190" s="270"/>
    </row>
    <row r="191" spans="1:34" s="559" customFormat="1" ht="15.75" customHeight="1">
      <c r="A191" s="268"/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  <c r="O191" s="270"/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  <c r="Z191" s="270"/>
      <c r="AA191" s="270"/>
      <c r="AB191" s="270"/>
      <c r="AC191" s="270"/>
      <c r="AD191" s="270"/>
      <c r="AE191" s="270"/>
      <c r="AF191" s="270"/>
      <c r="AG191" s="270"/>
      <c r="AH191" s="270"/>
    </row>
    <row r="192" spans="1:34" s="559" customFormat="1" ht="15.75" customHeight="1">
      <c r="A192" s="268"/>
      <c r="B192" s="270"/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  <c r="O192" s="270"/>
      <c r="P192" s="270"/>
      <c r="Q192" s="270"/>
      <c r="R192" s="270"/>
      <c r="S192" s="270"/>
      <c r="T192" s="270"/>
      <c r="U192" s="270"/>
      <c r="V192" s="270"/>
      <c r="W192" s="270"/>
      <c r="X192" s="270"/>
      <c r="Y192" s="270"/>
      <c r="Z192" s="270"/>
      <c r="AA192" s="270"/>
      <c r="AB192" s="270"/>
      <c r="AC192" s="270"/>
      <c r="AD192" s="270"/>
      <c r="AE192" s="270"/>
      <c r="AF192" s="270"/>
      <c r="AG192" s="270"/>
      <c r="AH192" s="270"/>
    </row>
    <row r="193" spans="1:34" s="559" customFormat="1" ht="15.75" customHeight="1">
      <c r="A193" s="268"/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</row>
    <row r="194" spans="1:34" s="559" customFormat="1" ht="15.75" customHeight="1">
      <c r="A194" s="268"/>
      <c r="B194" s="270"/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0"/>
      <c r="T194" s="270"/>
      <c r="U194" s="270"/>
      <c r="V194" s="270"/>
      <c r="W194" s="270"/>
      <c r="X194" s="270"/>
      <c r="Y194" s="270"/>
      <c r="Z194" s="270"/>
      <c r="AA194" s="270"/>
      <c r="AB194" s="270"/>
      <c r="AC194" s="270"/>
      <c r="AD194" s="270"/>
      <c r="AE194" s="270"/>
      <c r="AF194" s="270"/>
      <c r="AG194" s="270"/>
      <c r="AH194" s="270"/>
    </row>
    <row r="195" spans="1:34" s="559" customFormat="1" ht="15.75" customHeight="1">
      <c r="A195" s="268"/>
      <c r="B195" s="270"/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  <c r="N195" s="270"/>
      <c r="O195" s="270"/>
      <c r="P195" s="270"/>
      <c r="Q195" s="270"/>
      <c r="R195" s="270"/>
      <c r="S195" s="270"/>
      <c r="T195" s="270"/>
      <c r="U195" s="270"/>
      <c r="V195" s="270"/>
      <c r="W195" s="270"/>
      <c r="X195" s="270"/>
      <c r="Y195" s="270"/>
      <c r="Z195" s="270"/>
      <c r="AA195" s="270"/>
      <c r="AB195" s="270"/>
      <c r="AC195" s="270"/>
      <c r="AD195" s="270"/>
      <c r="AE195" s="270"/>
      <c r="AF195" s="270"/>
      <c r="AG195" s="270"/>
      <c r="AH195" s="270"/>
    </row>
    <row r="196" spans="1:34" s="559" customFormat="1" ht="15.75" customHeight="1">
      <c r="A196" s="268"/>
      <c r="B196" s="270"/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0"/>
      <c r="AA196" s="270"/>
      <c r="AB196" s="270"/>
      <c r="AC196" s="270"/>
      <c r="AD196" s="270"/>
      <c r="AE196" s="270"/>
      <c r="AF196" s="270"/>
      <c r="AG196" s="270"/>
      <c r="AH196" s="270"/>
    </row>
    <row r="197" spans="1:34" s="559" customFormat="1" ht="15.75" customHeight="1">
      <c r="A197" s="268"/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0"/>
      <c r="V197" s="270"/>
      <c r="W197" s="270"/>
      <c r="X197" s="270"/>
      <c r="Y197" s="270"/>
      <c r="Z197" s="270"/>
      <c r="AA197" s="270"/>
      <c r="AB197" s="270"/>
      <c r="AC197" s="270"/>
      <c r="AD197" s="270"/>
      <c r="AE197" s="270"/>
      <c r="AF197" s="270"/>
      <c r="AG197" s="270"/>
      <c r="AH197" s="270"/>
    </row>
    <row r="198" spans="1:34" s="559" customFormat="1" ht="15.75" customHeight="1">
      <c r="A198" s="268"/>
      <c r="B198" s="270"/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  <c r="O198" s="270"/>
      <c r="P198" s="270"/>
      <c r="Q198" s="270"/>
      <c r="R198" s="270"/>
      <c r="S198" s="270"/>
      <c r="T198" s="270"/>
      <c r="U198" s="270"/>
      <c r="V198" s="270"/>
      <c r="W198" s="270"/>
      <c r="X198" s="270"/>
      <c r="Y198" s="270"/>
      <c r="Z198" s="270"/>
      <c r="AA198" s="270"/>
      <c r="AB198" s="270"/>
      <c r="AC198" s="270"/>
      <c r="AD198" s="270"/>
      <c r="AE198" s="270"/>
      <c r="AF198" s="270"/>
      <c r="AG198" s="270"/>
      <c r="AH198" s="270"/>
    </row>
    <row r="199" spans="1:34" s="559" customFormat="1" ht="15.75" customHeight="1">
      <c r="A199" s="268"/>
      <c r="B199" s="270"/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/>
      <c r="T199" s="270"/>
      <c r="U199" s="270"/>
      <c r="V199" s="270"/>
      <c r="W199" s="270"/>
      <c r="X199" s="270"/>
      <c r="Y199" s="270"/>
      <c r="Z199" s="270"/>
      <c r="AA199" s="270"/>
      <c r="AB199" s="270"/>
      <c r="AC199" s="270"/>
      <c r="AD199" s="270"/>
      <c r="AE199" s="270"/>
      <c r="AF199" s="270"/>
      <c r="AG199" s="270"/>
      <c r="AH199" s="270"/>
    </row>
    <row r="200" spans="1:34" s="559" customFormat="1" ht="15.75" customHeight="1">
      <c r="A200" s="268"/>
      <c r="B200" s="270"/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  <c r="AB200" s="270"/>
      <c r="AC200" s="270"/>
      <c r="AD200" s="270"/>
      <c r="AE200" s="270"/>
      <c r="AF200" s="270"/>
      <c r="AG200" s="270"/>
      <c r="AH200" s="270"/>
    </row>
    <row r="201" spans="1:34" s="559" customFormat="1" ht="15.75" customHeight="1">
      <c r="A201" s="268"/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  <c r="O201" s="270"/>
      <c r="P201" s="270"/>
      <c r="Q201" s="270"/>
      <c r="R201" s="270"/>
      <c r="S201" s="270"/>
      <c r="T201" s="270"/>
      <c r="U201" s="270"/>
      <c r="V201" s="270"/>
      <c r="W201" s="270"/>
      <c r="X201" s="270"/>
      <c r="Y201" s="270"/>
      <c r="Z201" s="270"/>
      <c r="AA201" s="270"/>
      <c r="AB201" s="270"/>
      <c r="AC201" s="270"/>
      <c r="AD201" s="270"/>
      <c r="AE201" s="270"/>
      <c r="AF201" s="270"/>
      <c r="AG201" s="270"/>
      <c r="AH201" s="270"/>
    </row>
    <row r="202" spans="1:34" s="559" customFormat="1" ht="15.75" customHeight="1">
      <c r="A202" s="268"/>
      <c r="B202" s="270"/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0"/>
      <c r="Y202" s="270"/>
      <c r="Z202" s="270"/>
      <c r="AA202" s="270"/>
      <c r="AB202" s="270"/>
      <c r="AC202" s="270"/>
      <c r="AD202" s="270"/>
      <c r="AE202" s="270"/>
      <c r="AF202" s="270"/>
      <c r="AG202" s="270"/>
      <c r="AH202" s="270"/>
    </row>
    <row r="203" spans="1:34" s="559" customFormat="1" ht="15.75" customHeight="1">
      <c r="A203" s="268"/>
      <c r="B203" s="270"/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  <c r="T203" s="270"/>
      <c r="U203" s="270"/>
      <c r="V203" s="270"/>
      <c r="W203" s="270"/>
      <c r="X203" s="270"/>
      <c r="Y203" s="270"/>
      <c r="Z203" s="270"/>
      <c r="AA203" s="270"/>
      <c r="AB203" s="270"/>
      <c r="AC203" s="270"/>
      <c r="AD203" s="270"/>
      <c r="AE203" s="270"/>
      <c r="AF203" s="270"/>
      <c r="AG203" s="270"/>
      <c r="AH203" s="270"/>
    </row>
    <row r="204" spans="1:34" s="559" customFormat="1" ht="15.75" customHeight="1">
      <c r="A204" s="268"/>
      <c r="B204" s="270"/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  <c r="S204" s="270"/>
      <c r="T204" s="270"/>
      <c r="U204" s="270"/>
      <c r="V204" s="270"/>
      <c r="W204" s="270"/>
      <c r="X204" s="270"/>
      <c r="Y204" s="270"/>
      <c r="Z204" s="270"/>
      <c r="AA204" s="270"/>
      <c r="AB204" s="270"/>
      <c r="AC204" s="270"/>
      <c r="AD204" s="270"/>
      <c r="AE204" s="270"/>
      <c r="AF204" s="270"/>
      <c r="AG204" s="270"/>
      <c r="AH204" s="270"/>
    </row>
    <row r="205" spans="1:34" s="559" customFormat="1" ht="15.75" customHeight="1">
      <c r="A205" s="268"/>
      <c r="B205" s="270"/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  <c r="O205" s="270"/>
      <c r="P205" s="270"/>
      <c r="Q205" s="270"/>
      <c r="R205" s="270"/>
      <c r="S205" s="270"/>
      <c r="T205" s="270"/>
      <c r="U205" s="270"/>
      <c r="V205" s="270"/>
      <c r="W205" s="270"/>
      <c r="X205" s="270"/>
      <c r="Y205" s="270"/>
      <c r="Z205" s="270"/>
      <c r="AA205" s="270"/>
      <c r="AB205" s="270"/>
      <c r="AC205" s="270"/>
      <c r="AD205" s="270"/>
      <c r="AE205" s="270"/>
      <c r="AF205" s="270"/>
      <c r="AG205" s="270"/>
      <c r="AH205" s="270"/>
    </row>
    <row r="206" spans="1:34" s="559" customFormat="1" ht="15.75" customHeight="1">
      <c r="A206" s="268"/>
      <c r="B206" s="270"/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0"/>
      <c r="AA206" s="270"/>
      <c r="AB206" s="270"/>
      <c r="AC206" s="270"/>
      <c r="AD206" s="270"/>
      <c r="AE206" s="270"/>
      <c r="AF206" s="270"/>
      <c r="AG206" s="270"/>
      <c r="AH206" s="270"/>
    </row>
    <row r="207" spans="1:34" s="559" customFormat="1" ht="15.75" customHeight="1">
      <c r="A207" s="268"/>
      <c r="B207" s="270"/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  <c r="O207" s="270"/>
      <c r="P207" s="270"/>
      <c r="Q207" s="270"/>
      <c r="R207" s="270"/>
      <c r="S207" s="270"/>
      <c r="T207" s="270"/>
      <c r="U207" s="270"/>
      <c r="V207" s="270"/>
      <c r="W207" s="270"/>
      <c r="X207" s="270"/>
      <c r="Y207" s="270"/>
      <c r="Z207" s="270"/>
      <c r="AA207" s="270"/>
      <c r="AB207" s="270"/>
      <c r="AC207" s="270"/>
      <c r="AD207" s="270"/>
      <c r="AE207" s="270"/>
      <c r="AF207" s="270"/>
      <c r="AG207" s="270"/>
      <c r="AH207" s="270"/>
    </row>
    <row r="208" spans="1:34" s="559" customFormat="1" ht="15.75" customHeight="1">
      <c r="A208" s="268"/>
      <c r="B208" s="270"/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  <c r="O208" s="270"/>
      <c r="P208" s="270"/>
      <c r="Q208" s="270"/>
      <c r="R208" s="270"/>
      <c r="S208" s="270"/>
      <c r="T208" s="270"/>
      <c r="U208" s="270"/>
      <c r="V208" s="270"/>
      <c r="W208" s="270"/>
      <c r="X208" s="270"/>
      <c r="Y208" s="270"/>
      <c r="Z208" s="270"/>
      <c r="AA208" s="270"/>
      <c r="AB208" s="270"/>
      <c r="AC208" s="270"/>
      <c r="AD208" s="270"/>
      <c r="AE208" s="270"/>
      <c r="AF208" s="270"/>
      <c r="AG208" s="270"/>
      <c r="AH208" s="270"/>
    </row>
    <row r="209" spans="1:34" s="559" customFormat="1" ht="15.75" customHeight="1">
      <c r="A209" s="268"/>
      <c r="B209" s="270"/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  <c r="O209" s="270"/>
      <c r="P209" s="270"/>
      <c r="Q209" s="270"/>
      <c r="R209" s="270"/>
      <c r="S209" s="270"/>
      <c r="T209" s="270"/>
      <c r="U209" s="270"/>
      <c r="V209" s="270"/>
      <c r="W209" s="270"/>
      <c r="X209" s="270"/>
      <c r="Y209" s="270"/>
      <c r="Z209" s="270"/>
      <c r="AA209" s="270"/>
      <c r="AB209" s="270"/>
      <c r="AC209" s="270"/>
      <c r="AD209" s="270"/>
      <c r="AE209" s="270"/>
      <c r="AF209" s="270"/>
      <c r="AG209" s="270"/>
      <c r="AH209" s="270"/>
    </row>
    <row r="210" spans="1:34" s="559" customFormat="1" ht="15.75" customHeight="1">
      <c r="A210" s="268"/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</row>
    <row r="211" spans="1:34" s="559" customFormat="1" ht="15.75" customHeight="1">
      <c r="A211" s="268"/>
      <c r="B211" s="270"/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  <c r="O211" s="270"/>
      <c r="P211" s="270"/>
      <c r="Q211" s="270"/>
      <c r="R211" s="270"/>
      <c r="S211" s="270"/>
      <c r="T211" s="270"/>
      <c r="U211" s="270"/>
      <c r="V211" s="270"/>
      <c r="W211" s="270"/>
      <c r="X211" s="270"/>
      <c r="Y211" s="270"/>
      <c r="Z211" s="270"/>
      <c r="AA211" s="270"/>
      <c r="AB211" s="270"/>
      <c r="AC211" s="270"/>
      <c r="AD211" s="270"/>
      <c r="AE211" s="270"/>
      <c r="AF211" s="270"/>
      <c r="AG211" s="270"/>
      <c r="AH211" s="270"/>
    </row>
    <row r="212" spans="1:34" s="559" customFormat="1" ht="15.75" customHeight="1">
      <c r="A212" s="268"/>
      <c r="B212" s="270"/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  <c r="O212" s="270"/>
      <c r="P212" s="270"/>
      <c r="Q212" s="270"/>
      <c r="R212" s="270"/>
      <c r="S212" s="270"/>
      <c r="T212" s="270"/>
      <c r="U212" s="270"/>
      <c r="V212" s="270"/>
      <c r="W212" s="270"/>
      <c r="X212" s="270"/>
      <c r="Y212" s="270"/>
      <c r="Z212" s="270"/>
      <c r="AA212" s="270"/>
      <c r="AB212" s="270"/>
      <c r="AC212" s="270"/>
      <c r="AD212" s="270"/>
      <c r="AE212" s="270"/>
      <c r="AF212" s="270"/>
      <c r="AG212" s="270"/>
      <c r="AH212" s="270"/>
    </row>
    <row r="213" spans="1:34" s="559" customFormat="1" ht="15.75" customHeight="1">
      <c r="A213" s="268"/>
      <c r="B213" s="270"/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  <c r="O213" s="270"/>
      <c r="P213" s="270"/>
      <c r="Q213" s="270"/>
      <c r="R213" s="270"/>
      <c r="S213" s="270"/>
      <c r="T213" s="270"/>
      <c r="U213" s="270"/>
      <c r="V213" s="270"/>
      <c r="W213" s="270"/>
      <c r="X213" s="270"/>
      <c r="Y213" s="270"/>
      <c r="Z213" s="270"/>
      <c r="AA213" s="270"/>
      <c r="AB213" s="270"/>
      <c r="AC213" s="270"/>
      <c r="AD213" s="270"/>
      <c r="AE213" s="270"/>
      <c r="AF213" s="270"/>
      <c r="AG213" s="270"/>
      <c r="AH213" s="270"/>
    </row>
    <row r="214" spans="1:34" s="559" customFormat="1" ht="15.75" customHeight="1">
      <c r="A214" s="268"/>
      <c r="B214" s="270"/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  <c r="X214" s="270"/>
      <c r="Y214" s="270"/>
      <c r="Z214" s="270"/>
      <c r="AA214" s="270"/>
      <c r="AB214" s="270"/>
      <c r="AC214" s="270"/>
      <c r="AD214" s="270"/>
      <c r="AE214" s="270"/>
      <c r="AF214" s="270"/>
      <c r="AG214" s="270"/>
      <c r="AH214" s="270"/>
    </row>
    <row r="215" spans="1:34" s="559" customFormat="1" ht="15.75" customHeight="1">
      <c r="A215" s="268"/>
      <c r="B215" s="270"/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  <c r="AB215" s="270"/>
      <c r="AC215" s="270"/>
      <c r="AD215" s="270"/>
      <c r="AE215" s="270"/>
      <c r="AF215" s="270"/>
      <c r="AG215" s="270"/>
      <c r="AH215" s="270"/>
    </row>
    <row r="216" spans="1:34" s="559" customFormat="1" ht="15.75" customHeight="1">
      <c r="A216" s="268"/>
      <c r="B216" s="270"/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  <c r="X216" s="270"/>
      <c r="Y216" s="270"/>
      <c r="Z216" s="270"/>
      <c r="AA216" s="270"/>
      <c r="AB216" s="270"/>
      <c r="AC216" s="270"/>
      <c r="AD216" s="270"/>
      <c r="AE216" s="270"/>
      <c r="AF216" s="270"/>
      <c r="AG216" s="270"/>
      <c r="AH216" s="270"/>
    </row>
    <row r="217" spans="1:34" s="559" customFormat="1" ht="15.75" customHeight="1">
      <c r="A217" s="268"/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</row>
    <row r="218" spans="1:34" s="559" customFormat="1" ht="15.75" customHeight="1">
      <c r="A218" s="268"/>
      <c r="B218" s="270"/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270"/>
      <c r="S218" s="270"/>
      <c r="T218" s="270"/>
      <c r="U218" s="270"/>
      <c r="V218" s="270"/>
      <c r="W218" s="270"/>
      <c r="X218" s="270"/>
      <c r="Y218" s="270"/>
      <c r="Z218" s="270"/>
      <c r="AA218" s="270"/>
      <c r="AB218" s="270"/>
      <c r="AC218" s="270"/>
      <c r="AD218" s="270"/>
      <c r="AE218" s="270"/>
      <c r="AF218" s="270"/>
      <c r="AG218" s="270"/>
      <c r="AH218" s="270"/>
    </row>
    <row r="219" spans="1:34" s="559" customFormat="1" ht="15.75" customHeight="1">
      <c r="A219" s="268"/>
      <c r="B219" s="270"/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  <c r="AB219" s="270"/>
      <c r="AC219" s="270"/>
      <c r="AD219" s="270"/>
      <c r="AE219" s="270"/>
      <c r="AF219" s="270"/>
      <c r="AG219" s="270"/>
      <c r="AH219" s="270"/>
    </row>
    <row r="220" spans="1:34" s="559" customFormat="1" ht="15.75" customHeight="1">
      <c r="A220" s="268"/>
      <c r="B220" s="270"/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270"/>
      <c r="S220" s="270"/>
      <c r="T220" s="270"/>
      <c r="U220" s="270"/>
      <c r="V220" s="270"/>
      <c r="W220" s="270"/>
      <c r="X220" s="270"/>
      <c r="Y220" s="270"/>
      <c r="Z220" s="270"/>
      <c r="AA220" s="270"/>
      <c r="AB220" s="270"/>
      <c r="AC220" s="270"/>
      <c r="AD220" s="270"/>
      <c r="AE220" s="270"/>
      <c r="AF220" s="270"/>
      <c r="AG220" s="270"/>
      <c r="AH220" s="270"/>
    </row>
    <row r="221" spans="1:34" s="559" customFormat="1" ht="15.75" customHeight="1">
      <c r="A221" s="268"/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  <c r="O221" s="270"/>
      <c r="P221" s="270"/>
      <c r="Q221" s="270"/>
      <c r="R221" s="270"/>
      <c r="S221" s="270"/>
      <c r="T221" s="270"/>
      <c r="U221" s="270"/>
      <c r="V221" s="270"/>
      <c r="W221" s="270"/>
      <c r="X221" s="270"/>
      <c r="Y221" s="270"/>
      <c r="Z221" s="270"/>
      <c r="AA221" s="270"/>
      <c r="AB221" s="270"/>
      <c r="AC221" s="270"/>
      <c r="AD221" s="270"/>
      <c r="AE221" s="270"/>
      <c r="AF221" s="270"/>
      <c r="AG221" s="270"/>
      <c r="AH221" s="270"/>
    </row>
    <row r="222" spans="1:34" s="559" customFormat="1" ht="15.75" customHeight="1">
      <c r="A222" s="268"/>
      <c r="B222" s="270"/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  <c r="O222" s="270"/>
      <c r="P222" s="270"/>
      <c r="Q222" s="270"/>
      <c r="R222" s="270"/>
      <c r="S222" s="270"/>
      <c r="T222" s="270"/>
      <c r="U222" s="270"/>
      <c r="V222" s="270"/>
      <c r="W222" s="270"/>
      <c r="X222" s="270"/>
      <c r="Y222" s="270"/>
      <c r="Z222" s="270"/>
      <c r="AA222" s="270"/>
      <c r="AB222" s="270"/>
      <c r="AC222" s="270"/>
      <c r="AD222" s="270"/>
      <c r="AE222" s="270"/>
      <c r="AF222" s="270"/>
      <c r="AG222" s="270"/>
      <c r="AH222" s="270"/>
    </row>
    <row r="223" spans="1:34" s="559" customFormat="1" ht="15.75" customHeight="1">
      <c r="A223" s="268"/>
      <c r="B223" s="270"/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  <c r="O223" s="270"/>
      <c r="P223" s="270"/>
      <c r="Q223" s="270"/>
      <c r="R223" s="270"/>
      <c r="S223" s="270"/>
      <c r="T223" s="270"/>
      <c r="U223" s="270"/>
      <c r="V223" s="270"/>
      <c r="W223" s="270"/>
      <c r="X223" s="270"/>
      <c r="Y223" s="270"/>
      <c r="Z223" s="270"/>
      <c r="AA223" s="270"/>
      <c r="AB223" s="270"/>
      <c r="AC223" s="270"/>
      <c r="AD223" s="270"/>
      <c r="AE223" s="270"/>
      <c r="AF223" s="270"/>
      <c r="AG223" s="270"/>
      <c r="AH223" s="270"/>
    </row>
    <row r="224" spans="1:34" s="559" customFormat="1" ht="15.75" customHeight="1">
      <c r="A224" s="268"/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</row>
    <row r="225" spans="1:34" s="559" customFormat="1" ht="15.75" customHeight="1">
      <c r="A225" s="268"/>
      <c r="B225" s="270"/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  <c r="O225" s="270"/>
      <c r="P225" s="270"/>
      <c r="Q225" s="270"/>
      <c r="R225" s="270"/>
      <c r="S225" s="270"/>
      <c r="T225" s="270"/>
      <c r="U225" s="270"/>
      <c r="V225" s="270"/>
      <c r="W225" s="270"/>
      <c r="X225" s="270"/>
      <c r="Y225" s="270"/>
      <c r="Z225" s="270"/>
      <c r="AA225" s="270"/>
      <c r="AB225" s="270"/>
      <c r="AC225" s="270"/>
      <c r="AD225" s="270"/>
      <c r="AE225" s="270"/>
      <c r="AF225" s="270"/>
      <c r="AG225" s="270"/>
      <c r="AH225" s="270"/>
    </row>
    <row r="226" spans="1:34" s="559" customFormat="1" ht="15.75" customHeight="1">
      <c r="A226" s="268"/>
      <c r="B226" s="270"/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  <c r="O226" s="270"/>
      <c r="P226" s="270"/>
      <c r="Q226" s="270"/>
      <c r="R226" s="270"/>
      <c r="S226" s="270"/>
      <c r="T226" s="270"/>
      <c r="U226" s="270"/>
      <c r="V226" s="270"/>
      <c r="W226" s="270"/>
      <c r="X226" s="270"/>
      <c r="Y226" s="270"/>
      <c r="Z226" s="270"/>
      <c r="AA226" s="270"/>
      <c r="AB226" s="270"/>
      <c r="AC226" s="270"/>
      <c r="AD226" s="270"/>
      <c r="AE226" s="270"/>
      <c r="AF226" s="270"/>
      <c r="AG226" s="270"/>
      <c r="AH226" s="270"/>
    </row>
    <row r="227" spans="1:34" s="559" customFormat="1" ht="15.75" customHeight="1">
      <c r="A227" s="268"/>
      <c r="B227" s="270"/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  <c r="O227" s="270"/>
      <c r="P227" s="270"/>
      <c r="Q227" s="270"/>
      <c r="R227" s="270"/>
      <c r="S227" s="270"/>
      <c r="T227" s="270"/>
      <c r="U227" s="270"/>
      <c r="V227" s="270"/>
      <c r="W227" s="270"/>
      <c r="X227" s="270"/>
      <c r="Y227" s="270"/>
      <c r="Z227" s="270"/>
      <c r="AA227" s="270"/>
      <c r="AB227" s="270"/>
      <c r="AC227" s="270"/>
      <c r="AD227" s="270"/>
      <c r="AE227" s="270"/>
      <c r="AF227" s="270"/>
      <c r="AG227" s="270"/>
      <c r="AH227" s="270"/>
    </row>
    <row r="228" spans="1:34" s="288" customFormat="1" ht="15.75" customHeight="1">
      <c r="A228" s="268"/>
      <c r="B228" s="300"/>
      <c r="C228" s="300"/>
      <c r="D228" s="300"/>
      <c r="E228" s="300"/>
      <c r="F228" s="300"/>
      <c r="G228" s="300"/>
      <c r="H228" s="300"/>
      <c r="I228" s="300"/>
      <c r="J228" s="300"/>
      <c r="K228" s="300"/>
      <c r="L228" s="300"/>
      <c r="M228" s="300"/>
      <c r="N228" s="300"/>
      <c r="O228" s="300"/>
      <c r="P228" s="300"/>
      <c r="Q228" s="300"/>
      <c r="R228" s="300"/>
      <c r="S228" s="300"/>
      <c r="T228" s="300"/>
      <c r="U228" s="300"/>
      <c r="V228" s="300"/>
      <c r="W228" s="300"/>
      <c r="X228" s="300"/>
      <c r="Y228" s="300"/>
      <c r="Z228" s="300"/>
      <c r="AA228" s="300"/>
      <c r="AB228" s="300"/>
      <c r="AC228" s="300"/>
      <c r="AD228" s="300"/>
      <c r="AE228" s="300"/>
      <c r="AF228" s="300"/>
      <c r="AG228" s="300"/>
      <c r="AH228" s="300"/>
    </row>
    <row r="229" spans="1:34" s="288" customFormat="1" ht="15.75" customHeight="1">
      <c r="A229" s="268"/>
      <c r="B229" s="300"/>
      <c r="C229" s="300"/>
      <c r="D229" s="300"/>
      <c r="E229" s="300"/>
      <c r="F229" s="300"/>
      <c r="G229" s="300"/>
      <c r="H229" s="300"/>
      <c r="I229" s="300"/>
      <c r="J229" s="300"/>
      <c r="K229" s="300"/>
      <c r="L229" s="300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0"/>
      <c r="X229" s="300"/>
      <c r="Y229" s="300"/>
      <c r="Z229" s="300"/>
      <c r="AA229" s="300"/>
      <c r="AB229" s="300"/>
      <c r="AC229" s="300"/>
      <c r="AD229" s="300"/>
      <c r="AE229" s="300"/>
      <c r="AF229" s="300"/>
      <c r="AG229" s="300"/>
      <c r="AH229" s="300"/>
    </row>
    <row r="230" spans="1:34" s="288" customFormat="1" ht="15.75" customHeight="1">
      <c r="A230" s="268"/>
      <c r="B230" s="300"/>
      <c r="C230" s="300"/>
      <c r="D230" s="300"/>
      <c r="E230" s="300"/>
      <c r="F230" s="300"/>
      <c r="G230" s="300"/>
      <c r="H230" s="300"/>
      <c r="I230" s="300"/>
      <c r="J230" s="300"/>
      <c r="K230" s="300"/>
      <c r="L230" s="300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0"/>
      <c r="X230" s="300"/>
      <c r="Y230" s="300"/>
      <c r="Z230" s="300"/>
      <c r="AA230" s="300"/>
      <c r="AB230" s="300"/>
      <c r="AC230" s="300"/>
      <c r="AD230" s="300"/>
      <c r="AE230" s="300"/>
      <c r="AF230" s="300"/>
      <c r="AG230" s="300"/>
      <c r="AH230" s="300"/>
    </row>
    <row r="231" spans="1:34" s="288" customFormat="1" ht="15.75" customHeight="1">
      <c r="A231" s="268"/>
      <c r="B231" s="300"/>
      <c r="C231" s="300"/>
      <c r="D231" s="300"/>
      <c r="E231" s="300"/>
      <c r="F231" s="300"/>
      <c r="G231" s="300"/>
      <c r="H231" s="300"/>
      <c r="I231" s="300"/>
      <c r="J231" s="300"/>
      <c r="K231" s="300"/>
      <c r="L231" s="300"/>
      <c r="M231" s="300"/>
      <c r="N231" s="300"/>
      <c r="O231" s="300"/>
      <c r="P231" s="300"/>
      <c r="Q231" s="300"/>
      <c r="R231" s="300"/>
      <c r="S231" s="300"/>
      <c r="T231" s="300"/>
      <c r="U231" s="300"/>
      <c r="V231" s="300"/>
      <c r="W231" s="300"/>
      <c r="X231" s="300"/>
      <c r="Y231" s="300"/>
      <c r="Z231" s="300"/>
      <c r="AA231" s="300"/>
      <c r="AB231" s="300"/>
      <c r="AC231" s="300"/>
      <c r="AD231" s="300"/>
      <c r="AE231" s="300"/>
      <c r="AF231" s="300"/>
      <c r="AG231" s="300"/>
      <c r="AH231" s="300"/>
    </row>
    <row r="232" spans="1:34" s="288" customFormat="1" ht="15.75" customHeight="1">
      <c r="A232" s="268"/>
      <c r="B232" s="300"/>
      <c r="C232" s="300"/>
      <c r="D232" s="300"/>
      <c r="E232" s="300"/>
      <c r="F232" s="300"/>
      <c r="G232" s="300"/>
      <c r="H232" s="300"/>
      <c r="I232" s="300"/>
      <c r="J232" s="300"/>
      <c r="K232" s="300"/>
      <c r="L232" s="300"/>
      <c r="M232" s="300"/>
      <c r="N232" s="300"/>
      <c r="O232" s="300"/>
      <c r="P232" s="300"/>
      <c r="Q232" s="300"/>
      <c r="R232" s="300"/>
      <c r="S232" s="300"/>
      <c r="T232" s="300"/>
      <c r="U232" s="300"/>
      <c r="V232" s="300"/>
      <c r="W232" s="300"/>
      <c r="X232" s="300"/>
      <c r="Y232" s="300"/>
      <c r="Z232" s="300"/>
      <c r="AA232" s="300"/>
      <c r="AB232" s="300"/>
      <c r="AC232" s="300"/>
      <c r="AD232" s="300"/>
      <c r="AE232" s="300"/>
      <c r="AF232" s="300"/>
      <c r="AG232" s="300"/>
      <c r="AH232" s="300"/>
    </row>
    <row r="233" spans="1:34" s="288" customFormat="1" ht="15.75" customHeight="1">
      <c r="A233" s="268"/>
      <c r="B233" s="300"/>
      <c r="C233" s="300"/>
      <c r="D233" s="300"/>
      <c r="E233" s="300"/>
      <c r="F233" s="300"/>
      <c r="G233" s="300"/>
      <c r="H233" s="300"/>
      <c r="I233" s="300"/>
      <c r="J233" s="300"/>
      <c r="K233" s="300"/>
      <c r="L233" s="300"/>
      <c r="M233" s="300"/>
      <c r="N233" s="300"/>
      <c r="O233" s="300"/>
      <c r="P233" s="300"/>
      <c r="Q233" s="300"/>
      <c r="R233" s="300"/>
      <c r="S233" s="300"/>
      <c r="T233" s="300"/>
      <c r="U233" s="300"/>
      <c r="V233" s="300"/>
      <c r="W233" s="300"/>
      <c r="X233" s="300"/>
      <c r="Y233" s="300"/>
      <c r="Z233" s="300"/>
      <c r="AA233" s="300"/>
      <c r="AB233" s="300"/>
      <c r="AC233" s="300"/>
      <c r="AD233" s="300"/>
      <c r="AE233" s="300"/>
      <c r="AF233" s="300"/>
      <c r="AG233" s="300"/>
      <c r="AH233" s="300"/>
    </row>
    <row r="234" spans="1:34" s="288" customFormat="1" ht="15.75" customHeight="1">
      <c r="A234" s="268"/>
      <c r="B234" s="300"/>
      <c r="C234" s="300"/>
      <c r="D234" s="300"/>
      <c r="E234" s="300"/>
      <c r="F234" s="300"/>
      <c r="G234" s="300"/>
      <c r="H234" s="300"/>
      <c r="I234" s="300"/>
      <c r="J234" s="300"/>
      <c r="K234" s="300"/>
      <c r="L234" s="300"/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00"/>
      <c r="Y234" s="300"/>
      <c r="Z234" s="300"/>
      <c r="AA234" s="300"/>
      <c r="AB234" s="300"/>
      <c r="AC234" s="300"/>
      <c r="AD234" s="300"/>
      <c r="AE234" s="300"/>
      <c r="AF234" s="300"/>
      <c r="AG234" s="300"/>
      <c r="AH234" s="300"/>
    </row>
    <row r="235" spans="1:34" s="288" customFormat="1" ht="15.75" customHeight="1">
      <c r="A235" s="268"/>
      <c r="B235" s="300"/>
      <c r="C235" s="300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0"/>
      <c r="Z235" s="300"/>
      <c r="AA235" s="300"/>
      <c r="AB235" s="300"/>
      <c r="AC235" s="300"/>
      <c r="AD235" s="300"/>
      <c r="AE235" s="300"/>
      <c r="AF235" s="300"/>
      <c r="AG235" s="300"/>
      <c r="AH235" s="300"/>
    </row>
    <row r="236" spans="1:248" s="288" customFormat="1" ht="15.75" customHeight="1">
      <c r="A236" s="268"/>
      <c r="B236" s="300"/>
      <c r="C236" s="300"/>
      <c r="D236" s="300"/>
      <c r="E236" s="300"/>
      <c r="F236" s="300"/>
      <c r="G236" s="300"/>
      <c r="H236" s="300"/>
      <c r="I236" s="300"/>
      <c r="J236" s="300"/>
      <c r="K236" s="300"/>
      <c r="L236" s="300"/>
      <c r="M236" s="300"/>
      <c r="N236" s="300"/>
      <c r="O236" s="300"/>
      <c r="P236" s="300"/>
      <c r="Q236" s="300"/>
      <c r="R236" s="300"/>
      <c r="S236" s="300"/>
      <c r="T236" s="300"/>
      <c r="U236" s="300"/>
      <c r="V236" s="300"/>
      <c r="W236" s="300"/>
      <c r="X236" s="300"/>
      <c r="Y236" s="300"/>
      <c r="Z236" s="300"/>
      <c r="AA236" s="300"/>
      <c r="AB236" s="300"/>
      <c r="AC236" s="300"/>
      <c r="AD236" s="300"/>
      <c r="AE236" s="300"/>
      <c r="AF236" s="300"/>
      <c r="AG236" s="300"/>
      <c r="AH236" s="300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  <c r="FW236" s="54"/>
      <c r="FX236" s="54"/>
      <c r="FY236" s="54"/>
      <c r="FZ236" s="54"/>
      <c r="GA236" s="54"/>
      <c r="GB236" s="54"/>
      <c r="GC236" s="54"/>
      <c r="GD236" s="54"/>
      <c r="GE236" s="54"/>
      <c r="GF236" s="54"/>
      <c r="GG236" s="54"/>
      <c r="GH236" s="54"/>
      <c r="GI236" s="54"/>
      <c r="GJ236" s="54"/>
      <c r="GK236" s="54"/>
      <c r="GL236" s="54"/>
      <c r="GM236" s="54"/>
      <c r="GN236" s="54"/>
      <c r="GO236" s="54"/>
      <c r="GP236" s="54"/>
      <c r="GQ236" s="54"/>
      <c r="GR236" s="54"/>
      <c r="GS236" s="54"/>
      <c r="GT236" s="54"/>
      <c r="GU236" s="54"/>
      <c r="GV236" s="54"/>
      <c r="GW236" s="54"/>
      <c r="GX236" s="54"/>
      <c r="GY236" s="54"/>
      <c r="GZ236" s="54"/>
      <c r="HA236" s="54"/>
      <c r="HB236" s="54"/>
      <c r="HC236" s="54"/>
      <c r="HD236" s="54"/>
      <c r="HE236" s="54"/>
      <c r="HF236" s="54"/>
      <c r="HG236" s="54"/>
      <c r="HH236" s="54"/>
      <c r="HI236" s="54"/>
      <c r="HJ236" s="54"/>
      <c r="HK236" s="54"/>
      <c r="HL236" s="54"/>
      <c r="HM236" s="54"/>
      <c r="HN236" s="54"/>
      <c r="HO236" s="54"/>
      <c r="HP236" s="54"/>
      <c r="HQ236" s="54"/>
      <c r="HR236" s="54"/>
      <c r="HS236" s="54"/>
      <c r="HT236" s="54"/>
      <c r="HU236" s="54"/>
      <c r="HV236" s="54"/>
      <c r="HW236" s="54"/>
      <c r="HX236" s="54"/>
      <c r="HY236" s="54"/>
      <c r="HZ236" s="54"/>
      <c r="IA236" s="54"/>
      <c r="IB236" s="54"/>
      <c r="IC236" s="54"/>
      <c r="ID236" s="54"/>
      <c r="IE236" s="54"/>
      <c r="IF236" s="54"/>
      <c r="IG236" s="54"/>
      <c r="IH236" s="54"/>
      <c r="II236" s="54"/>
      <c r="IJ236" s="54"/>
      <c r="IK236" s="54"/>
      <c r="IL236" s="54"/>
      <c r="IM236" s="54"/>
      <c r="IN236" s="54"/>
    </row>
    <row r="237" spans="1:34" ht="15.75" customHeight="1">
      <c r="A237" s="301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</row>
    <row r="238" spans="1:34" ht="15.75" customHeight="1">
      <c r="A238" s="301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</row>
    <row r="239" spans="1:34" ht="15.75" customHeight="1">
      <c r="A239" s="301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</row>
    <row r="240" spans="1:34" ht="15.75" customHeight="1">
      <c r="A240" s="301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</row>
    <row r="241" spans="1:34" ht="15.75" customHeight="1">
      <c r="A241" s="301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</row>
    <row r="242" spans="1:34" ht="15.75" customHeight="1">
      <c r="A242" s="301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</row>
    <row r="243" spans="1:34" ht="15.75" customHeight="1">
      <c r="A243" s="301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</row>
    <row r="244" spans="1:34" ht="15.75" customHeight="1">
      <c r="A244" s="301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</row>
    <row r="245" spans="1:34" ht="15.75" customHeight="1">
      <c r="A245" s="301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</row>
    <row r="246" spans="1:34" ht="15.75" customHeight="1">
      <c r="A246" s="301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</row>
    <row r="247" spans="1:34" ht="15.75" customHeight="1">
      <c r="A247" s="301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</row>
    <row r="248" spans="1:34" ht="15.75" customHeight="1">
      <c r="A248" s="301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</row>
    <row r="249" spans="1:34" ht="15.75" customHeight="1">
      <c r="A249" s="301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</row>
    <row r="250" spans="1:34" ht="15.75" customHeight="1">
      <c r="A250" s="301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</row>
    <row r="251" spans="1:34" ht="15.75" customHeight="1">
      <c r="A251" s="301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</row>
    <row r="252" spans="1:34" ht="15.75" customHeight="1">
      <c r="A252" s="301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</row>
    <row r="253" spans="1:34" ht="15.75" customHeight="1">
      <c r="A253" s="301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</row>
    <row r="254" spans="1:34" ht="15.75" customHeight="1">
      <c r="A254" s="301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</row>
    <row r="255" spans="1:34" ht="15.75" customHeight="1">
      <c r="A255" s="301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</row>
    <row r="256" spans="1:34" ht="15.75" customHeight="1">
      <c r="A256" s="301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</row>
    <row r="257" spans="1:34" ht="15.75" customHeight="1">
      <c r="A257" s="301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</row>
    <row r="258" spans="1:34" ht="15.75" customHeight="1">
      <c r="A258" s="301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</row>
    <row r="259" spans="1:34" ht="15.75" customHeight="1">
      <c r="A259" s="301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</row>
    <row r="260" spans="1:34" ht="15.75" customHeight="1">
      <c r="A260" s="301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</row>
    <row r="261" spans="1:34" ht="15.75" customHeight="1">
      <c r="A261" s="301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</row>
    <row r="262" spans="1:34" ht="15.75" customHeight="1">
      <c r="A262" s="301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</row>
    <row r="263" spans="1:34" ht="15.75" customHeight="1">
      <c r="A263" s="301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</row>
    <row r="264" spans="1:34" ht="15.75" customHeight="1">
      <c r="A264" s="301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</row>
    <row r="265" spans="1:34" ht="15.75" customHeight="1">
      <c r="A265" s="301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</row>
    <row r="266" spans="1:34" ht="15.75" customHeight="1">
      <c r="A266" s="301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</row>
    <row r="267" spans="1:34" ht="15.75" customHeight="1">
      <c r="A267" s="301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</row>
    <row r="268" spans="1:34" ht="15.75" customHeight="1">
      <c r="A268" s="301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</row>
    <row r="269" spans="1:34" ht="15.75" customHeight="1">
      <c r="A269" s="301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</row>
    <row r="270" spans="1:34" ht="15.75" customHeight="1">
      <c r="A270" s="301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</row>
    <row r="271" spans="1:34" ht="15">
      <c r="A271" s="301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</row>
    <row r="272" spans="1:34" ht="15">
      <c r="A272" s="301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</row>
    <row r="273" spans="1:34" ht="15">
      <c r="A273" s="301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</row>
    <row r="274" spans="1:34" ht="15">
      <c r="A274" s="301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</row>
    <row r="275" spans="1:34" ht="15">
      <c r="A275" s="301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</row>
    <row r="276" spans="1:34" ht="15">
      <c r="A276" s="301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</row>
    <row r="277" spans="1:34" ht="15">
      <c r="A277" s="301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</row>
    <row r="278" spans="1:34" ht="15">
      <c r="A278" s="301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</row>
    <row r="279" spans="1:34" ht="15">
      <c r="A279" s="301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</row>
    <row r="280" spans="1:34" ht="15">
      <c r="A280" s="301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</row>
    <row r="281" spans="1:34" ht="15">
      <c r="A281" s="301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</row>
    <row r="282" spans="1:34" ht="15">
      <c r="A282" s="301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</row>
    <row r="283" spans="1:34" ht="15">
      <c r="A283" s="301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</row>
    <row r="284" spans="1:34" ht="15">
      <c r="A284" s="301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</row>
    <row r="285" spans="1:34" ht="15">
      <c r="A285" s="301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</row>
    <row r="286" spans="1:34" ht="15">
      <c r="A286" s="301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</row>
    <row r="287" spans="1:34" ht="15">
      <c r="A287" s="301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</row>
    <row r="288" spans="1:34" ht="15">
      <c r="A288" s="301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</row>
    <row r="289" spans="1:34" ht="15">
      <c r="A289" s="301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</row>
    <row r="290" spans="1:34" ht="15">
      <c r="A290" s="301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</row>
    <row r="291" spans="1:34" ht="15">
      <c r="A291" s="301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</row>
    <row r="292" spans="1:34" ht="15">
      <c r="A292" s="301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</row>
    <row r="293" spans="1:34" ht="15">
      <c r="A293" s="301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</row>
    <row r="294" spans="1:34" ht="15">
      <c r="A294" s="301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</row>
    <row r="295" spans="1:34" ht="15">
      <c r="A295" s="301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</row>
    <row r="296" spans="1:34" ht="15">
      <c r="A296" s="301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</row>
    <row r="297" spans="1:34" ht="15">
      <c r="A297" s="301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</row>
    <row r="298" spans="1:34" ht="15">
      <c r="A298" s="301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</row>
    <row r="299" spans="1:34" ht="15">
      <c r="A299" s="301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</row>
    <row r="300" spans="1:34" ht="15">
      <c r="A300" s="301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</row>
    <row r="301" spans="1:34" ht="15">
      <c r="A301" s="301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</row>
    <row r="302" spans="1:34" ht="15">
      <c r="A302" s="301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</row>
    <row r="303" spans="1:34" ht="15">
      <c r="A303" s="301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</row>
    <row r="304" spans="1:34" ht="15">
      <c r="A304" s="301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</row>
    <row r="305" spans="1:34" ht="15">
      <c r="A305" s="301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</row>
    <row r="306" spans="1:34" ht="15">
      <c r="A306" s="301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</row>
    <row r="307" spans="1:34" ht="15">
      <c r="A307" s="301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</row>
    <row r="308" spans="1:34" ht="15">
      <c r="A308" s="301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</row>
    <row r="309" spans="1:34" ht="15">
      <c r="A309" s="301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</row>
    <row r="310" spans="1:34" ht="15">
      <c r="A310" s="301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</row>
    <row r="311" spans="1:34" ht="15">
      <c r="A311" s="301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</row>
    <row r="312" spans="1:34" ht="15">
      <c r="A312" s="301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</row>
    <row r="313" spans="1:34" ht="15">
      <c r="A313" s="301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</row>
    <row r="314" spans="1:34" ht="15">
      <c r="A314" s="301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</row>
    <row r="315" spans="1:34" ht="15">
      <c r="A315" s="301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</row>
    <row r="316" spans="1:34" ht="15">
      <c r="A316" s="301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</row>
    <row r="317" spans="1:34" ht="15">
      <c r="A317" s="301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</row>
    <row r="318" spans="1:34" ht="15">
      <c r="A318" s="301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</row>
    <row r="319" spans="1:34" ht="15">
      <c r="A319" s="301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</row>
    <row r="320" spans="1:34" ht="15">
      <c r="A320" s="301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</row>
    <row r="321" spans="1:34" ht="15">
      <c r="A321" s="301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</row>
    <row r="322" spans="1:34" ht="15">
      <c r="A322" s="301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</row>
    <row r="323" spans="1:34" ht="15">
      <c r="A323" s="301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</row>
    <row r="324" spans="1:34" ht="15">
      <c r="A324" s="301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</row>
    <row r="325" spans="1:34" ht="15">
      <c r="A325" s="301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</row>
    <row r="326" spans="1:34" ht="15">
      <c r="A326" s="301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</row>
    <row r="327" spans="1:34" ht="15">
      <c r="A327" s="301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</row>
    <row r="328" spans="1:34" ht="15">
      <c r="A328" s="301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</row>
    <row r="329" spans="1:34" ht="15">
      <c r="A329" s="301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</row>
    <row r="330" spans="1:34" ht="15">
      <c r="A330" s="301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</row>
    <row r="331" spans="1:34" ht="15">
      <c r="A331" s="301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</row>
    <row r="332" spans="1:34" ht="15">
      <c r="A332" s="301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</row>
    <row r="333" spans="1:34" ht="15">
      <c r="A333" s="301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</row>
  </sheetData>
  <sheetProtection/>
  <protectedRanges>
    <protectedRange sqref="B116:B119" name="Tartom?ny5_6_2_1"/>
    <protectedRange sqref="E116:AB116 C116" name="Tartom?ny6_1_1_1_1"/>
    <protectedRange sqref="C124" name="Tartom?ny1_2_2"/>
    <protectedRange sqref="A89" name="Tartom?ny3_1_1_2_1_1"/>
    <protectedRange sqref="AH91:AH99" name="Tartom?ny12_1"/>
    <protectedRange sqref="AF91:AG99 A100 AF100" name="Tartom?ny5_1_4"/>
    <protectedRange sqref="B90:B92" name="Tartom?ny5_2_1"/>
    <protectedRange sqref="B93" name="Tartom?ny5_6_1"/>
    <protectedRange sqref="B94" name="Tartom?ny5_7_1"/>
    <protectedRange sqref="B95" name="Tartom?ny5_8_1"/>
    <protectedRange sqref="B96" name="Tartom?ny5_9_1"/>
    <protectedRange sqref="B97" name="Tartom?ny5_10_1"/>
    <protectedRange sqref="B98:B99" name="Tartom?ny5_11_1"/>
    <protectedRange sqref="B100" name="Tartom?ny5_12_1"/>
    <protectedRange sqref="Z91:AB94" name="Tartom?ny5_3_2"/>
    <protectedRange sqref="E91:Y92" name="Tartom?ny5_2_2_1"/>
    <protectedRange sqref="C90:C92" name="Tartom?ny3_1_1_2_5_2_1"/>
    <protectedRange sqref="C93 E93:Y93" name="Tartom?ny5_6_3_1"/>
    <protectedRange sqref="E94:Y94" name="Tartom?ny5_7_2_1"/>
    <protectedRange sqref="C94" name="Tartom?ny3_1_1_2_6_2_1"/>
    <protectedRange sqref="E96:AB96" name="Tartom?ny5_9_2_1"/>
    <protectedRange sqref="C96" name="Tartom?ny3_1_1_2_8_2_1"/>
    <protectedRange sqref="E97:AB97" name="Tartom?ny5_10_2_1"/>
    <protectedRange sqref="E98:AB99" name="Tartom?ny5_11_2_1"/>
    <protectedRange sqref="C98:C99" name="Tartom?ny3_1_1_2_9_2_1"/>
    <protectedRange sqref="G100 J100:AB100" name="Tartom?ny5_12_2_1"/>
    <protectedRange sqref="H100:I100 E100:F100" name="Tartom?ny5_5_1_2_1"/>
    <protectedRange sqref="C100" name="Tartom?ny3_1_1_2_10_2_1"/>
    <protectedRange sqref="D94:D99 D154" name="Tartom?ny5_3_3_1_2_1"/>
    <protectedRange sqref="Z95:AB95" name="Tartom?ny5_1_4_1"/>
    <protectedRange sqref="G95 J95:Y95" name="Tartom?ny5_2_1_2_2"/>
    <protectedRange sqref="H95:I95 E95:F95" name="Tartom?ny5_4_1_1_1_3"/>
    <protectedRange sqref="C95" name="Tartom?ny3_1_1_2_3_2_1_2"/>
    <protectedRange sqref="E89:T89 V89:AB89" name="Tartom?ny3_1_5_1_1_1_1"/>
    <protectedRange sqref="C89" name="Tartom?ny3_1_1_2_4_1_1_1_1_1"/>
    <protectedRange sqref="U89" name="Tartom?ny3_1_4_1_1_1_1_1"/>
    <protectedRange sqref="AF89 AH89" name="Tartom?ny10_1_2_1_1"/>
    <protectedRange sqref="AG89" name="Tartom?ny3_1_1_3_1_1"/>
    <protectedRange sqref="A93:A99" name="Tartom?ny5_1_4_2"/>
    <protectedRange sqref="A116" name="Tartom?ny6_1_1_2_1"/>
    <protectedRange sqref="B112:B115" name="Tartom?ny5_6_1_2_1"/>
    <protectedRange sqref="B108" name="Tartom?ny5_6_1_1"/>
    <protectedRange sqref="B109:B111" name="Tartom?ny5_6_1_2_1_1"/>
    <protectedRange sqref="Z155:AB158" name="Tartom?ny5_3_1_1_1"/>
    <protectedRange sqref="E152:T152 V150:AB150 E150:T150 V152:AB152" name="Tartom?ny3_1_5_3_1_1"/>
    <protectedRange sqref="C152 C150" name="Tartom?ny3_1_1_2_4_1_2_1_2_1"/>
    <protectedRange sqref="U150 U152" name="Tartom?ny3_1_4_1_3_1_1"/>
    <protectedRange sqref="J155:Y156 G155:G156" name="Tartom?ny5_2_1_2_1_1_1"/>
    <protectedRange sqref="E155:F156 H155:I156" name="Tartom?ny5_4_1_6_1_1"/>
    <protectedRange sqref="C155:C156" name="Tartom?ny3_1_1_2_3_2_2_1_1"/>
    <protectedRange sqref="J157:Y158 G157:G158" name="Tartom?ny5_2_3_2_1_1_1"/>
    <protectedRange sqref="H157:I158 E157:F158" name="Tartom?ny5_4_1_1_3_1_1_1"/>
    <protectedRange sqref="C157:C158" name="Tartom?ny3_1_1_2_3_4_2_1_1_1"/>
    <protectedRange sqref="D155" name="Tartom?ny5_4_1_2_2_1_1"/>
    <protectedRange sqref="D157" name="Tartom?ny5_4_1_1_1_2_1"/>
    <protectedRange sqref="W153:AB153 T153 E153:P153" name="Tartom?ny9_1_1_1_1_1_1"/>
    <protectedRange sqref="V151 V153" name="Tartom?ny3_1_5_2_1_2_1"/>
    <protectedRange sqref="U151 U153" name="Tartom?ny3_1_4_1_2_1_2_1"/>
    <protectedRange sqref="A158" name="Tartom?ny9_1_2_1_1_1"/>
    <protectedRange sqref="A149" name="Tartom?ny9_1_1_1_1_1"/>
    <protectedRange sqref="AG100:AH100" name="Tartom?ny5_4_1_1_1_1"/>
    <protectedRange sqref="B42" name="Tartom?ny1_2_1_1_1"/>
    <protectedRange sqref="AF107:AH107" name="Tartom?ny5_6"/>
    <protectedRange sqref="J107:AB107 G107 B107:C107" name="Tartom?ny5_6_1_2"/>
    <protectedRange sqref="H107:I107 E107:F107" name="Tartom?ny5_4_1_1"/>
    <protectedRange sqref="AH78:AH79 AF78:AF79 AH81:AH86 AF81:AF86" name="Tartom?ny10_1_2_1_1_1_1"/>
    <protectedRange sqref="AG78:AG79 AG81:AG86" name="Tartom?ny3_1_1_3_1_1_1_1"/>
    <protectedRange sqref="A86" name="Tartom?ny3_1_1_2_4_2_1_1_1_1"/>
    <protectedRange sqref="B86" name="Tartom?ny3_1_1_2_4_1_4_1_1_1"/>
    <protectedRange sqref="V78:AB79 E78:T79 V81:AB86 E81:T86 E80:P80" name="Tartom?ny3_1_5_1_1_1_1_1"/>
    <protectedRange sqref="C78:C86" name="Tartom?ny3_1_1_2_4_1_1_1_1_1_1"/>
    <protectedRange sqref="U78:U79 U81:U86" name="Tartom?ny3_1_4_1_1_1_1_1_1"/>
    <protectedRange sqref="A78:A85" name="Tartom?ny3_1_1_2_4_2_1_1_1_1_1"/>
    <protectedRange sqref="AF80 AH80" name="Tartom?ny10_1_1_2_1_2_1_1"/>
    <protectedRange sqref="Q80:AB80" name="Tartom?ny3_1_3_1_2_1_1_2_1_1_1"/>
    <protectedRange sqref="C97" name="Tartom?ny3_1_1_2_3_2_1_1_1_1_1"/>
    <protectedRange sqref="W154:AB154 T154 E154:P154" name="Tartom?ny9_1_1_1_1_1_1_1"/>
    <protectedRange sqref="V154" name="Tartom?ny3_1_5_2_1_2_1_1"/>
    <protectedRange sqref="U154" name="Tartom?ny3_1_4_1_2_1_2_1_1"/>
    <protectedRange sqref="C26:C27 C35 B25:B39" name="Tartom?ny3_2_1_2_1_1_1"/>
    <protectedRange sqref="B11" name="Tartom?ny1_1_5_2_1"/>
    <protectedRange sqref="B16" name="Tartom?ny3_2_3_1_1"/>
    <protectedRange sqref="B43:B44" name="Tartom?ny1_2_1_1"/>
    <protectedRange sqref="B45:B50" name="Tartom?ny3_2_2_1_1_1_1_1"/>
    <protectedRange sqref="C45:C50" name="Tartom?ny3_2_1_1_2_1_1_1_1"/>
    <protectedRange sqref="A107" name="Tartom?ny5_6_3"/>
    <protectedRange sqref="D107" name="Tartom?ny5_4_1_1_1"/>
    <protectedRange sqref="AA103" name="Tartom?ny5_6_4"/>
    <protectedRange sqref="B13:B15" name="Tartom?ny1_1_5_2_1_1"/>
    <protectedRange sqref="C15" name="Tartom?ny1_1_1_1_1_1_1"/>
    <protectedRange sqref="B12" name="Tartom?ny1_1_5_1_1_1_1"/>
  </protectedRanges>
  <mergeCells count="58">
    <mergeCell ref="A5:AH5"/>
    <mergeCell ref="A6:A8"/>
    <mergeCell ref="B6:B8"/>
    <mergeCell ref="A1:AH1"/>
    <mergeCell ref="A2:AH2"/>
    <mergeCell ref="A3:AH3"/>
    <mergeCell ref="A4:AH4"/>
    <mergeCell ref="Q7:S7"/>
    <mergeCell ref="B10:C10"/>
    <mergeCell ref="B53:C53"/>
    <mergeCell ref="E6:AB6"/>
    <mergeCell ref="AF6:AH7"/>
    <mergeCell ref="T7:V7"/>
    <mergeCell ref="W7:Y7"/>
    <mergeCell ref="Z7:AB7"/>
    <mergeCell ref="AC6:AC8"/>
    <mergeCell ref="AD6:AD8"/>
    <mergeCell ref="AE6:AE8"/>
    <mergeCell ref="B9:C9"/>
    <mergeCell ref="H7:J7"/>
    <mergeCell ref="K7:M7"/>
    <mergeCell ref="N7:P7"/>
    <mergeCell ref="E7:G7"/>
    <mergeCell ref="C6:C7"/>
    <mergeCell ref="Z119:AB119"/>
    <mergeCell ref="E132:G132"/>
    <mergeCell ref="H132:J132"/>
    <mergeCell ref="K132:M132"/>
    <mergeCell ref="A121:AH121"/>
    <mergeCell ref="A122:A130"/>
    <mergeCell ref="B131:AC131"/>
    <mergeCell ref="Z132:AB132"/>
    <mergeCell ref="E146:G146"/>
    <mergeCell ref="H146:J146"/>
    <mergeCell ref="N146:P146"/>
    <mergeCell ref="T146:V146"/>
    <mergeCell ref="K146:M146"/>
    <mergeCell ref="Q146:S146"/>
    <mergeCell ref="T117:V117"/>
    <mergeCell ref="W118:Y118"/>
    <mergeCell ref="W146:Y146"/>
    <mergeCell ref="Z146:AB146"/>
    <mergeCell ref="C143:AF143"/>
    <mergeCell ref="A144:AB144"/>
    <mergeCell ref="A145:A146"/>
    <mergeCell ref="B145:B146"/>
    <mergeCell ref="C145:C146"/>
    <mergeCell ref="H145:AB145"/>
    <mergeCell ref="B24:C24"/>
    <mergeCell ref="B42:C42"/>
    <mergeCell ref="B54:C54"/>
    <mergeCell ref="C142:AF142"/>
    <mergeCell ref="N132:P132"/>
    <mergeCell ref="Q132:S132"/>
    <mergeCell ref="T132:V132"/>
    <mergeCell ref="C140:AF140"/>
    <mergeCell ref="C141:AF141"/>
    <mergeCell ref="W132:Y13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8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N452"/>
  <sheetViews>
    <sheetView view="pageBreakPreview" zoomScale="75" zoomScaleNormal="60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3" sqref="C13"/>
    </sheetView>
  </sheetViews>
  <sheetFormatPr defaultColWidth="9.140625" defaultRowHeight="12.75"/>
  <cols>
    <col min="1" max="1" width="16.00390625" style="501" customWidth="1"/>
    <col min="2" max="2" width="6.140625" style="563" customWidth="1"/>
    <col min="3" max="3" width="59.8515625" style="563" customWidth="1"/>
    <col min="4" max="4" width="29.8515625" style="563" customWidth="1"/>
    <col min="5" max="28" width="5.7109375" style="563" customWidth="1"/>
    <col min="29" max="29" width="8.421875" style="563" customWidth="1"/>
    <col min="30" max="30" width="7.57421875" style="563" customWidth="1"/>
    <col min="31" max="31" width="4.7109375" style="563" customWidth="1"/>
    <col min="32" max="32" width="7.57421875" style="563" customWidth="1"/>
    <col min="33" max="33" width="7.421875" style="563" customWidth="1"/>
    <col min="34" max="34" width="6.28125" style="563" customWidth="1"/>
    <col min="35" max="35" width="5.7109375" style="563" customWidth="1"/>
    <col min="36" max="16384" width="9.140625" style="563" customWidth="1"/>
  </cols>
  <sheetData>
    <row r="1" spans="1:34" ht="15.75" customHeight="1">
      <c r="A1" s="934" t="s">
        <v>0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934"/>
      <c r="AB1" s="934"/>
      <c r="AC1" s="934"/>
      <c r="AD1" s="934"/>
      <c r="AE1" s="934"/>
      <c r="AF1" s="934"/>
      <c r="AG1" s="935"/>
      <c r="AH1" s="935"/>
    </row>
    <row r="2" spans="1:34" ht="15.75" customHeight="1">
      <c r="A2" s="936" t="s">
        <v>378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937"/>
      <c r="AA2" s="937"/>
      <c r="AB2" s="937"/>
      <c r="AC2" s="937"/>
      <c r="AD2" s="937"/>
      <c r="AE2" s="937"/>
      <c r="AF2" s="937"/>
      <c r="AG2" s="937"/>
      <c r="AH2" s="937"/>
    </row>
    <row r="3" spans="1:34" ht="15.75" customHeight="1">
      <c r="A3" s="938" t="s">
        <v>431</v>
      </c>
      <c r="B3" s="938"/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8"/>
      <c r="AA3" s="938"/>
      <c r="AB3" s="938"/>
      <c r="AC3" s="938"/>
      <c r="AD3" s="938"/>
      <c r="AE3" s="938"/>
      <c r="AF3" s="938"/>
      <c r="AG3" s="939"/>
      <c r="AH3" s="939"/>
    </row>
    <row r="4" spans="1:34" ht="15.75" customHeight="1">
      <c r="A4" s="940" t="s">
        <v>43</v>
      </c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940"/>
      <c r="P4" s="940"/>
      <c r="Q4" s="940"/>
      <c r="R4" s="940"/>
      <c r="S4" s="940"/>
      <c r="T4" s="940"/>
      <c r="U4" s="940"/>
      <c r="V4" s="940"/>
      <c r="W4" s="940"/>
      <c r="X4" s="940"/>
      <c r="Y4" s="940"/>
      <c r="Z4" s="940"/>
      <c r="AA4" s="940"/>
      <c r="AB4" s="940"/>
      <c r="AC4" s="940"/>
      <c r="AD4" s="940"/>
      <c r="AE4" s="940"/>
      <c r="AF4" s="940"/>
      <c r="AG4" s="941"/>
      <c r="AH4" s="941"/>
    </row>
    <row r="5" spans="1:34" ht="15.75" customHeight="1" thickBot="1">
      <c r="A5" s="799" t="s">
        <v>524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</row>
    <row r="6" spans="1:34" ht="15.75" customHeight="1" thickBot="1" thickTop="1">
      <c r="A6" s="942" t="s">
        <v>1</v>
      </c>
      <c r="B6" s="945" t="s">
        <v>2</v>
      </c>
      <c r="C6" s="932" t="s">
        <v>3</v>
      </c>
      <c r="D6" s="397"/>
      <c r="E6" s="929" t="s">
        <v>4</v>
      </c>
      <c r="F6" s="930"/>
      <c r="G6" s="930"/>
      <c r="H6" s="930"/>
      <c r="I6" s="930"/>
      <c r="J6" s="930"/>
      <c r="K6" s="930"/>
      <c r="L6" s="930"/>
      <c r="M6" s="930"/>
      <c r="N6" s="930"/>
      <c r="O6" s="930"/>
      <c r="P6" s="930"/>
      <c r="Q6" s="930"/>
      <c r="R6" s="930"/>
      <c r="S6" s="930"/>
      <c r="T6" s="930"/>
      <c r="U6" s="930"/>
      <c r="V6" s="930"/>
      <c r="W6" s="930"/>
      <c r="X6" s="930"/>
      <c r="Y6" s="930"/>
      <c r="Z6" s="930"/>
      <c r="AA6" s="930"/>
      <c r="AB6" s="931"/>
      <c r="AC6" s="923" t="s">
        <v>5</v>
      </c>
      <c r="AD6" s="923" t="s">
        <v>6</v>
      </c>
      <c r="AE6" s="926" t="s">
        <v>7</v>
      </c>
      <c r="AF6" s="948" t="s">
        <v>8</v>
      </c>
      <c r="AG6" s="949"/>
      <c r="AH6" s="950"/>
    </row>
    <row r="7" spans="1:34" ht="15.75" customHeight="1" thickBot="1">
      <c r="A7" s="943"/>
      <c r="B7" s="946"/>
      <c r="C7" s="933"/>
      <c r="D7" s="398"/>
      <c r="E7" s="907" t="s">
        <v>12</v>
      </c>
      <c r="F7" s="907"/>
      <c r="G7" s="907"/>
      <c r="H7" s="907" t="s">
        <v>13</v>
      </c>
      <c r="I7" s="907"/>
      <c r="J7" s="907"/>
      <c r="K7" s="907" t="s">
        <v>14</v>
      </c>
      <c r="L7" s="907"/>
      <c r="M7" s="907"/>
      <c r="N7" s="907" t="s">
        <v>15</v>
      </c>
      <c r="O7" s="907"/>
      <c r="P7" s="907"/>
      <c r="Q7" s="907" t="s">
        <v>16</v>
      </c>
      <c r="R7" s="907"/>
      <c r="S7" s="907"/>
      <c r="T7" s="907" t="s">
        <v>17</v>
      </c>
      <c r="U7" s="907"/>
      <c r="V7" s="907"/>
      <c r="W7" s="907" t="s">
        <v>18</v>
      </c>
      <c r="X7" s="907"/>
      <c r="Y7" s="907"/>
      <c r="Z7" s="907" t="s">
        <v>53</v>
      </c>
      <c r="AA7" s="907"/>
      <c r="AB7" s="907"/>
      <c r="AC7" s="924"/>
      <c r="AD7" s="924"/>
      <c r="AE7" s="927"/>
      <c r="AF7" s="951"/>
      <c r="AG7" s="952"/>
      <c r="AH7" s="953"/>
    </row>
    <row r="8" spans="1:34" ht="79.5" customHeight="1" thickBot="1">
      <c r="A8" s="944"/>
      <c r="B8" s="947"/>
      <c r="C8" s="399" t="s">
        <v>19</v>
      </c>
      <c r="D8" s="400" t="s">
        <v>51</v>
      </c>
      <c r="E8" s="401" t="s">
        <v>44</v>
      </c>
      <c r="F8" s="402" t="s">
        <v>7</v>
      </c>
      <c r="G8" s="403" t="s">
        <v>20</v>
      </c>
      <c r="H8" s="401" t="s">
        <v>44</v>
      </c>
      <c r="I8" s="402" t="s">
        <v>7</v>
      </c>
      <c r="J8" s="403" t="s">
        <v>20</v>
      </c>
      <c r="K8" s="401" t="s">
        <v>44</v>
      </c>
      <c r="L8" s="402" t="s">
        <v>7</v>
      </c>
      <c r="M8" s="403" t="s">
        <v>20</v>
      </c>
      <c r="N8" s="401" t="s">
        <v>44</v>
      </c>
      <c r="O8" s="402" t="s">
        <v>7</v>
      </c>
      <c r="P8" s="403" t="s">
        <v>20</v>
      </c>
      <c r="Q8" s="401" t="s">
        <v>44</v>
      </c>
      <c r="R8" s="402" t="s">
        <v>7</v>
      </c>
      <c r="S8" s="403" t="s">
        <v>20</v>
      </c>
      <c r="T8" s="401" t="s">
        <v>44</v>
      </c>
      <c r="U8" s="402" t="s">
        <v>7</v>
      </c>
      <c r="V8" s="403" t="s">
        <v>20</v>
      </c>
      <c r="W8" s="401" t="s">
        <v>44</v>
      </c>
      <c r="X8" s="402" t="s">
        <v>7</v>
      </c>
      <c r="Y8" s="403" t="s">
        <v>20</v>
      </c>
      <c r="Z8" s="401" t="s">
        <v>44</v>
      </c>
      <c r="AA8" s="402" t="s">
        <v>7</v>
      </c>
      <c r="AB8" s="403" t="s">
        <v>20</v>
      </c>
      <c r="AC8" s="925"/>
      <c r="AD8" s="925"/>
      <c r="AE8" s="928"/>
      <c r="AF8" s="564" t="s">
        <v>21</v>
      </c>
      <c r="AG8" s="1" t="s">
        <v>47</v>
      </c>
      <c r="AH8" s="565" t="s">
        <v>22</v>
      </c>
    </row>
    <row r="9" spans="1:34" ht="15" customHeight="1">
      <c r="A9" s="404" t="s">
        <v>12</v>
      </c>
      <c r="B9" s="918" t="s">
        <v>61</v>
      </c>
      <c r="C9" s="919"/>
      <c r="D9" s="405"/>
      <c r="E9" s="524"/>
      <c r="F9" s="406"/>
      <c r="G9" s="408"/>
      <c r="H9" s="592"/>
      <c r="I9" s="406"/>
      <c r="J9" s="407"/>
      <c r="K9" s="524"/>
      <c r="L9" s="406"/>
      <c r="M9" s="408"/>
      <c r="N9" s="592"/>
      <c r="O9" s="406"/>
      <c r="P9" s="407"/>
      <c r="Q9" s="524"/>
      <c r="R9" s="406"/>
      <c r="S9" s="408"/>
      <c r="T9" s="592"/>
      <c r="U9" s="406"/>
      <c r="V9" s="407"/>
      <c r="W9" s="524"/>
      <c r="X9" s="406"/>
      <c r="Y9" s="408"/>
      <c r="Z9" s="592"/>
      <c r="AA9" s="406"/>
      <c r="AB9" s="407"/>
      <c r="AC9" s="524"/>
      <c r="AD9" s="406"/>
      <c r="AE9" s="408"/>
      <c r="AF9" s="593"/>
      <c r="AG9" s="406"/>
      <c r="AH9" s="408"/>
    </row>
    <row r="10" spans="1:34" ht="15.75" customHeight="1">
      <c r="A10" s="409" t="s">
        <v>63</v>
      </c>
      <c r="B10" s="410"/>
      <c r="C10" s="411" t="s">
        <v>62</v>
      </c>
      <c r="D10" s="412"/>
      <c r="E10" s="746"/>
      <c r="F10" s="383"/>
      <c r="G10" s="414"/>
      <c r="H10" s="415"/>
      <c r="I10" s="383"/>
      <c r="J10" s="414"/>
      <c r="K10" s="415"/>
      <c r="L10" s="383"/>
      <c r="M10" s="416"/>
      <c r="N10" s="413"/>
      <c r="O10" s="383"/>
      <c r="P10" s="414"/>
      <c r="Q10" s="415"/>
      <c r="R10" s="383"/>
      <c r="S10" s="416"/>
      <c r="T10" s="413"/>
      <c r="U10" s="383"/>
      <c r="V10" s="414"/>
      <c r="W10" s="415"/>
      <c r="X10" s="383"/>
      <c r="Y10" s="416"/>
      <c r="Z10" s="413"/>
      <c r="AA10" s="383"/>
      <c r="AB10" s="414"/>
      <c r="AC10" s="595"/>
      <c r="AD10" s="383"/>
      <c r="AE10" s="416"/>
      <c r="AF10" s="594"/>
      <c r="AG10" s="381"/>
      <c r="AH10" s="417"/>
    </row>
    <row r="11" spans="1:34" s="549" customFormat="1" ht="15.75" customHeight="1">
      <c r="A11" s="668" t="s">
        <v>224</v>
      </c>
      <c r="B11" s="92" t="s">
        <v>9</v>
      </c>
      <c r="C11" s="777" t="s">
        <v>555</v>
      </c>
      <c r="D11" s="515" t="s">
        <v>225</v>
      </c>
      <c r="E11" s="769">
        <v>4</v>
      </c>
      <c r="F11" s="42">
        <v>2</v>
      </c>
      <c r="G11" s="775" t="s">
        <v>48</v>
      </c>
      <c r="H11" s="778"/>
      <c r="I11" s="779"/>
      <c r="J11" s="780"/>
      <c r="K11" s="781"/>
      <c r="L11" s="779"/>
      <c r="M11" s="85"/>
      <c r="N11" s="778"/>
      <c r="O11" s="779"/>
      <c r="P11" s="780"/>
      <c r="Q11" s="781"/>
      <c r="R11" s="779"/>
      <c r="S11" s="85"/>
      <c r="T11" s="778"/>
      <c r="U11" s="779"/>
      <c r="V11" s="780"/>
      <c r="W11" s="781"/>
      <c r="X11" s="779"/>
      <c r="Y11" s="85"/>
      <c r="Z11" s="778"/>
      <c r="AA11" s="779"/>
      <c r="AB11" s="780"/>
      <c r="AC11" s="52">
        <v>60</v>
      </c>
      <c r="AD11" s="86">
        <f aca="true" t="shared" si="0" ref="AD11:AD20">AE11*30</f>
        <v>60</v>
      </c>
      <c r="AE11" s="87">
        <f aca="true" t="shared" si="1" ref="AE11:AE20">F11+I11+L11+O11+R11+U11+X11+AA11</f>
        <v>2</v>
      </c>
      <c r="AF11" s="83"/>
      <c r="AG11" s="775"/>
      <c r="AH11" s="782">
        <f>AC11</f>
        <v>60</v>
      </c>
    </row>
    <row r="12" spans="1:34" s="549" customFormat="1" ht="15.75" customHeight="1">
      <c r="A12" s="783" t="s">
        <v>566</v>
      </c>
      <c r="B12" s="92" t="s">
        <v>9</v>
      </c>
      <c r="C12" s="777" t="s">
        <v>221</v>
      </c>
      <c r="D12" s="515" t="s">
        <v>570</v>
      </c>
      <c r="E12" s="769">
        <v>4</v>
      </c>
      <c r="F12" s="42">
        <v>5</v>
      </c>
      <c r="G12" s="775" t="s">
        <v>194</v>
      </c>
      <c r="H12" s="778"/>
      <c r="I12" s="779"/>
      <c r="J12" s="780"/>
      <c r="K12" s="781"/>
      <c r="L12" s="779"/>
      <c r="M12" s="85"/>
      <c r="N12" s="778"/>
      <c r="O12" s="779"/>
      <c r="P12" s="780"/>
      <c r="Q12" s="781"/>
      <c r="R12" s="779"/>
      <c r="S12" s="85"/>
      <c r="T12" s="778"/>
      <c r="U12" s="779"/>
      <c r="V12" s="780"/>
      <c r="W12" s="781"/>
      <c r="X12" s="779"/>
      <c r="Y12" s="85"/>
      <c r="Z12" s="778"/>
      <c r="AA12" s="779"/>
      <c r="AB12" s="780"/>
      <c r="AC12" s="52">
        <v>49</v>
      </c>
      <c r="AD12" s="86">
        <f t="shared" si="0"/>
        <v>150</v>
      </c>
      <c r="AE12" s="87">
        <f t="shared" si="1"/>
        <v>5</v>
      </c>
      <c r="AF12" s="83">
        <v>13</v>
      </c>
      <c r="AG12" s="775"/>
      <c r="AH12" s="782">
        <v>36</v>
      </c>
    </row>
    <row r="13" spans="1:34" s="549" customFormat="1" ht="15.75" customHeight="1">
      <c r="A13" s="783" t="s">
        <v>567</v>
      </c>
      <c r="B13" s="92" t="s">
        <v>9</v>
      </c>
      <c r="C13" s="777" t="s">
        <v>222</v>
      </c>
      <c r="D13" s="515" t="s">
        <v>570</v>
      </c>
      <c r="E13" s="769">
        <v>4</v>
      </c>
      <c r="F13" s="42">
        <v>4</v>
      </c>
      <c r="G13" s="775" t="s">
        <v>194</v>
      </c>
      <c r="H13" s="778"/>
      <c r="I13" s="779"/>
      <c r="J13" s="780"/>
      <c r="K13" s="781"/>
      <c r="L13" s="779"/>
      <c r="M13" s="85"/>
      <c r="N13" s="778"/>
      <c r="O13" s="779"/>
      <c r="P13" s="780"/>
      <c r="Q13" s="781"/>
      <c r="R13" s="779"/>
      <c r="S13" s="85"/>
      <c r="T13" s="778"/>
      <c r="U13" s="779"/>
      <c r="V13" s="780"/>
      <c r="W13" s="781"/>
      <c r="X13" s="779"/>
      <c r="Y13" s="85"/>
      <c r="Z13" s="778"/>
      <c r="AA13" s="779"/>
      <c r="AB13" s="780"/>
      <c r="AC13" s="52">
        <v>57</v>
      </c>
      <c r="AD13" s="86">
        <f t="shared" si="0"/>
        <v>120</v>
      </c>
      <c r="AE13" s="87">
        <f t="shared" si="1"/>
        <v>4</v>
      </c>
      <c r="AF13" s="83">
        <v>20</v>
      </c>
      <c r="AG13" s="775"/>
      <c r="AH13" s="782">
        <v>37</v>
      </c>
    </row>
    <row r="14" spans="1:34" s="549" customFormat="1" ht="15.75" customHeight="1">
      <c r="A14" s="783" t="s">
        <v>568</v>
      </c>
      <c r="B14" s="92" t="s">
        <v>9</v>
      </c>
      <c r="C14" s="777" t="s">
        <v>496</v>
      </c>
      <c r="D14" s="515" t="s">
        <v>570</v>
      </c>
      <c r="E14" s="769">
        <v>6</v>
      </c>
      <c r="F14" s="42">
        <v>5</v>
      </c>
      <c r="G14" s="775" t="s">
        <v>194</v>
      </c>
      <c r="H14" s="778"/>
      <c r="I14" s="779"/>
      <c r="J14" s="780"/>
      <c r="K14" s="781"/>
      <c r="L14" s="779"/>
      <c r="M14" s="85"/>
      <c r="N14" s="778"/>
      <c r="O14" s="779"/>
      <c r="P14" s="780"/>
      <c r="Q14" s="781"/>
      <c r="R14" s="779"/>
      <c r="S14" s="85"/>
      <c r="T14" s="778"/>
      <c r="U14" s="779"/>
      <c r="V14" s="780"/>
      <c r="W14" s="781"/>
      <c r="X14" s="779"/>
      <c r="Y14" s="85"/>
      <c r="Z14" s="778"/>
      <c r="AA14" s="779"/>
      <c r="AB14" s="780"/>
      <c r="AC14" s="52">
        <v>79</v>
      </c>
      <c r="AD14" s="86">
        <f t="shared" si="0"/>
        <v>150</v>
      </c>
      <c r="AE14" s="87">
        <f t="shared" si="1"/>
        <v>5</v>
      </c>
      <c r="AF14" s="83">
        <v>22</v>
      </c>
      <c r="AG14" s="775"/>
      <c r="AH14" s="782">
        <v>57</v>
      </c>
    </row>
    <row r="15" spans="1:34" s="548" customFormat="1" ht="15.75" customHeight="1">
      <c r="A15" s="783" t="s">
        <v>569</v>
      </c>
      <c r="B15" s="92" t="s">
        <v>9</v>
      </c>
      <c r="C15" s="784" t="s">
        <v>223</v>
      </c>
      <c r="D15" s="515" t="s">
        <v>570</v>
      </c>
      <c r="E15" s="4">
        <v>6</v>
      </c>
      <c r="F15" s="42">
        <v>4</v>
      </c>
      <c r="G15" s="775" t="s">
        <v>194</v>
      </c>
      <c r="H15" s="24"/>
      <c r="I15" s="3"/>
      <c r="J15" s="25"/>
      <c r="K15" s="4"/>
      <c r="L15" s="3"/>
      <c r="M15" s="23"/>
      <c r="N15" s="24"/>
      <c r="O15" s="3"/>
      <c r="P15" s="25"/>
      <c r="Q15" s="50"/>
      <c r="R15" s="49"/>
      <c r="S15" s="23"/>
      <c r="T15" s="18"/>
      <c r="U15" s="49"/>
      <c r="V15" s="91"/>
      <c r="W15" s="92"/>
      <c r="X15" s="51"/>
      <c r="Y15" s="93"/>
      <c r="Z15" s="7"/>
      <c r="AA15" s="51"/>
      <c r="AB15" s="91"/>
      <c r="AC15" s="52">
        <v>79</v>
      </c>
      <c r="AD15" s="86">
        <f t="shared" si="0"/>
        <v>120</v>
      </c>
      <c r="AE15" s="87">
        <f t="shared" si="1"/>
        <v>4</v>
      </c>
      <c r="AF15" s="396">
        <v>22</v>
      </c>
      <c r="AG15" s="93"/>
      <c r="AH15" s="782">
        <v>57</v>
      </c>
    </row>
    <row r="16" spans="1:34" s="548" customFormat="1" ht="15.75" customHeight="1">
      <c r="A16" s="666" t="s">
        <v>396</v>
      </c>
      <c r="B16" s="370" t="s">
        <v>9</v>
      </c>
      <c r="C16" s="10" t="s">
        <v>234</v>
      </c>
      <c r="D16" s="673" t="s">
        <v>556</v>
      </c>
      <c r="E16" s="4"/>
      <c r="F16" s="3"/>
      <c r="G16" s="23"/>
      <c r="H16" s="24">
        <v>2</v>
      </c>
      <c r="I16" s="3">
        <v>4</v>
      </c>
      <c r="J16" s="25" t="s">
        <v>123</v>
      </c>
      <c r="K16" s="4"/>
      <c r="L16" s="3"/>
      <c r="M16" s="23"/>
      <c r="N16" s="24"/>
      <c r="O16" s="3"/>
      <c r="P16" s="25"/>
      <c r="Q16" s="50"/>
      <c r="R16" s="49"/>
      <c r="S16" s="23"/>
      <c r="T16" s="18"/>
      <c r="U16" s="49"/>
      <c r="V16" s="91"/>
      <c r="W16" s="92"/>
      <c r="X16" s="51"/>
      <c r="Y16" s="93"/>
      <c r="Z16" s="7"/>
      <c r="AA16" s="51"/>
      <c r="AB16" s="91"/>
      <c r="AC16" s="52">
        <v>30</v>
      </c>
      <c r="AD16" s="86">
        <f t="shared" si="0"/>
        <v>120</v>
      </c>
      <c r="AE16" s="87">
        <f t="shared" si="1"/>
        <v>4</v>
      </c>
      <c r="AF16" s="396">
        <v>15</v>
      </c>
      <c r="AG16" s="93"/>
      <c r="AH16" s="91">
        <v>15</v>
      </c>
    </row>
    <row r="17" spans="1:34" s="548" customFormat="1" ht="15.75" customHeight="1">
      <c r="A17" s="666" t="s">
        <v>382</v>
      </c>
      <c r="B17" s="92" t="s">
        <v>9</v>
      </c>
      <c r="C17" s="9" t="s">
        <v>233</v>
      </c>
      <c r="D17" s="90" t="s">
        <v>389</v>
      </c>
      <c r="E17" s="4"/>
      <c r="F17" s="3"/>
      <c r="G17" s="23"/>
      <c r="H17" s="24">
        <v>2</v>
      </c>
      <c r="I17" s="3">
        <v>3</v>
      </c>
      <c r="J17" s="25" t="s">
        <v>123</v>
      </c>
      <c r="K17" s="4"/>
      <c r="L17" s="3"/>
      <c r="M17" s="23"/>
      <c r="N17" s="24"/>
      <c r="O17" s="3"/>
      <c r="P17" s="25"/>
      <c r="Q17" s="50"/>
      <c r="R17" s="49"/>
      <c r="S17" s="23"/>
      <c r="T17" s="18"/>
      <c r="U17" s="49"/>
      <c r="V17" s="91"/>
      <c r="W17" s="92"/>
      <c r="X17" s="51"/>
      <c r="Y17" s="93"/>
      <c r="Z17" s="7"/>
      <c r="AA17" s="51"/>
      <c r="AB17" s="91"/>
      <c r="AC17" s="52">
        <v>25</v>
      </c>
      <c r="AD17" s="86">
        <f t="shared" si="0"/>
        <v>90</v>
      </c>
      <c r="AE17" s="87">
        <f t="shared" si="1"/>
        <v>3</v>
      </c>
      <c r="AF17" s="396">
        <v>12</v>
      </c>
      <c r="AG17" s="93"/>
      <c r="AH17" s="91">
        <v>13</v>
      </c>
    </row>
    <row r="18" spans="1:34" s="548" customFormat="1" ht="15.75" customHeight="1">
      <c r="A18" s="666" t="s">
        <v>314</v>
      </c>
      <c r="B18" s="92" t="s">
        <v>9</v>
      </c>
      <c r="C18" s="9" t="s">
        <v>196</v>
      </c>
      <c r="D18" s="515" t="s">
        <v>557</v>
      </c>
      <c r="E18" s="4"/>
      <c r="F18" s="3"/>
      <c r="G18" s="23"/>
      <c r="H18" s="24">
        <v>1</v>
      </c>
      <c r="I18" s="3">
        <v>2</v>
      </c>
      <c r="J18" s="25" t="s">
        <v>48</v>
      </c>
      <c r="K18" s="4"/>
      <c r="L18" s="3"/>
      <c r="M18" s="23"/>
      <c r="N18" s="24"/>
      <c r="O18" s="3"/>
      <c r="P18" s="25"/>
      <c r="Q18" s="50"/>
      <c r="R18" s="49"/>
      <c r="S18" s="23"/>
      <c r="T18" s="18"/>
      <c r="U18" s="49"/>
      <c r="V18" s="91"/>
      <c r="W18" s="92"/>
      <c r="X18" s="51"/>
      <c r="Y18" s="93"/>
      <c r="Z18" s="7"/>
      <c r="AA18" s="51"/>
      <c r="AB18" s="91"/>
      <c r="AC18" s="52">
        <v>15</v>
      </c>
      <c r="AD18" s="86">
        <f t="shared" si="0"/>
        <v>60</v>
      </c>
      <c r="AE18" s="87">
        <f t="shared" si="1"/>
        <v>2</v>
      </c>
      <c r="AF18" s="396">
        <v>7</v>
      </c>
      <c r="AG18" s="93"/>
      <c r="AH18" s="91">
        <v>8</v>
      </c>
    </row>
    <row r="19" spans="1:34" s="548" customFormat="1" ht="15.75" customHeight="1">
      <c r="A19" s="666" t="s">
        <v>571</v>
      </c>
      <c r="B19" s="92" t="s">
        <v>9</v>
      </c>
      <c r="C19" s="9" t="s">
        <v>79</v>
      </c>
      <c r="D19" s="90" t="s">
        <v>558</v>
      </c>
      <c r="E19" s="4"/>
      <c r="F19" s="3"/>
      <c r="G19" s="23"/>
      <c r="H19" s="24"/>
      <c r="I19" s="3"/>
      <c r="J19" s="25"/>
      <c r="K19" s="4">
        <v>3</v>
      </c>
      <c r="L19" s="3">
        <v>4</v>
      </c>
      <c r="M19" s="23" t="s">
        <v>194</v>
      </c>
      <c r="N19" s="24"/>
      <c r="O19" s="3"/>
      <c r="P19" s="25"/>
      <c r="Q19" s="50"/>
      <c r="R19" s="49"/>
      <c r="S19" s="23"/>
      <c r="T19" s="18"/>
      <c r="U19" s="49"/>
      <c r="V19" s="91"/>
      <c r="W19" s="92"/>
      <c r="X19" s="51"/>
      <c r="Y19" s="93"/>
      <c r="Z19" s="7"/>
      <c r="AA19" s="51"/>
      <c r="AB19" s="91"/>
      <c r="AC19" s="52">
        <v>45</v>
      </c>
      <c r="AD19" s="86">
        <f>AE19*30</f>
        <v>120</v>
      </c>
      <c r="AE19" s="87">
        <f>F19+I19+L19+O19+R19+U19+X19+AA19</f>
        <v>4</v>
      </c>
      <c r="AF19" s="396">
        <v>30</v>
      </c>
      <c r="AG19" s="93"/>
      <c r="AH19" s="91">
        <v>15</v>
      </c>
    </row>
    <row r="20" spans="1:34" s="548" customFormat="1" ht="15.75" customHeight="1">
      <c r="A20" s="666" t="s">
        <v>397</v>
      </c>
      <c r="B20" s="92" t="s">
        <v>9</v>
      </c>
      <c r="C20" s="10" t="s">
        <v>235</v>
      </c>
      <c r="D20" s="673" t="s">
        <v>556</v>
      </c>
      <c r="E20" s="4"/>
      <c r="F20" s="3"/>
      <c r="G20" s="23"/>
      <c r="H20" s="24"/>
      <c r="I20" s="3"/>
      <c r="J20" s="25"/>
      <c r="K20" s="4">
        <v>3</v>
      </c>
      <c r="L20" s="3">
        <v>4</v>
      </c>
      <c r="M20" s="23" t="s">
        <v>48</v>
      </c>
      <c r="N20" s="24"/>
      <c r="O20" s="3"/>
      <c r="P20" s="25"/>
      <c r="Q20" s="50"/>
      <c r="R20" s="49"/>
      <c r="S20" s="23"/>
      <c r="T20" s="18"/>
      <c r="U20" s="49"/>
      <c r="V20" s="91"/>
      <c r="W20" s="92"/>
      <c r="X20" s="51"/>
      <c r="Y20" s="93"/>
      <c r="Z20" s="7"/>
      <c r="AA20" s="51"/>
      <c r="AB20" s="91"/>
      <c r="AC20" s="52">
        <v>45</v>
      </c>
      <c r="AD20" s="86">
        <f t="shared" si="0"/>
        <v>120</v>
      </c>
      <c r="AE20" s="87">
        <f t="shared" si="1"/>
        <v>4</v>
      </c>
      <c r="AF20" s="396">
        <v>30</v>
      </c>
      <c r="AG20" s="93"/>
      <c r="AH20" s="91">
        <v>15</v>
      </c>
    </row>
    <row r="21" spans="1:34" s="549" customFormat="1" ht="15.75" customHeight="1" thickBot="1">
      <c r="A21" s="674" t="s">
        <v>407</v>
      </c>
      <c r="B21" s="92" t="s">
        <v>9</v>
      </c>
      <c r="C21" s="15" t="s">
        <v>429</v>
      </c>
      <c r="D21" s="516" t="s">
        <v>394</v>
      </c>
      <c r="E21" s="4"/>
      <c r="F21" s="3"/>
      <c r="G21" s="23"/>
      <c r="H21" s="24"/>
      <c r="I21" s="3"/>
      <c r="J21" s="25"/>
      <c r="K21" s="4">
        <v>1</v>
      </c>
      <c r="L21" s="3">
        <v>2</v>
      </c>
      <c r="M21" s="23" t="s">
        <v>48</v>
      </c>
      <c r="N21" s="24"/>
      <c r="O21" s="3"/>
      <c r="P21" s="25"/>
      <c r="Q21" s="50"/>
      <c r="R21" s="49"/>
      <c r="S21" s="23"/>
      <c r="T21" s="18"/>
      <c r="U21" s="49"/>
      <c r="V21" s="91"/>
      <c r="W21" s="92"/>
      <c r="X21" s="51"/>
      <c r="Y21" s="93"/>
      <c r="Z21" s="7"/>
      <c r="AA21" s="51"/>
      <c r="AB21" s="91"/>
      <c r="AC21" s="52">
        <v>15</v>
      </c>
      <c r="AD21" s="86">
        <f>AE21*30</f>
        <v>60</v>
      </c>
      <c r="AE21" s="87">
        <f>F21+I21+L21+O21+R21+U21+X21+AA21</f>
        <v>2</v>
      </c>
      <c r="AF21" s="396">
        <v>10</v>
      </c>
      <c r="AG21" s="93"/>
      <c r="AH21" s="91">
        <v>5</v>
      </c>
    </row>
    <row r="22" spans="1:34" s="54" customFormat="1" ht="15.75" customHeight="1" thickBot="1">
      <c r="A22" s="667"/>
      <c r="B22" s="95"/>
      <c r="C22" s="96" t="s">
        <v>24</v>
      </c>
      <c r="D22" s="97"/>
      <c r="E22" s="101">
        <f>SUM(E11:E21)</f>
        <v>24</v>
      </c>
      <c r="F22" s="99"/>
      <c r="G22" s="100"/>
      <c r="H22" s="101">
        <f>SUM(H16:H21)</f>
        <v>5</v>
      </c>
      <c r="I22" s="99"/>
      <c r="J22" s="96"/>
      <c r="K22" s="98">
        <f>SUM(K19:K21)</f>
        <v>7</v>
      </c>
      <c r="L22" s="99"/>
      <c r="M22" s="100"/>
      <c r="N22" s="101">
        <f>SUM(N11:N21)</f>
        <v>0</v>
      </c>
      <c r="O22" s="99"/>
      <c r="P22" s="96"/>
      <c r="Q22" s="98">
        <f>SUM(Q11:Q21)</f>
        <v>0</v>
      </c>
      <c r="R22" s="99"/>
      <c r="S22" s="100"/>
      <c r="T22" s="101">
        <f>SUM(T11:T21)</f>
        <v>0</v>
      </c>
      <c r="U22" s="99"/>
      <c r="V22" s="96"/>
      <c r="W22" s="98">
        <f>SUM(W11:W21)</f>
        <v>0</v>
      </c>
      <c r="X22" s="99"/>
      <c r="Y22" s="100"/>
      <c r="Z22" s="101">
        <f>SUM(Z11:Z21)</f>
        <v>0</v>
      </c>
      <c r="AA22" s="99"/>
      <c r="AB22" s="96"/>
      <c r="AC22" s="98">
        <f>SUM(AC11:AC21)</f>
        <v>499</v>
      </c>
      <c r="AD22" s="99">
        <f>SUM(AD11:AD21)</f>
        <v>1170</v>
      </c>
      <c r="AE22" s="102"/>
      <c r="AF22" s="596">
        <f>SUM(AF16:AF21)</f>
        <v>104</v>
      </c>
      <c r="AG22" s="100">
        <f>SUM(AG11:AG21)</f>
        <v>0</v>
      </c>
      <c r="AH22" s="96">
        <f>SUM(AH11:AH21)</f>
        <v>318</v>
      </c>
    </row>
    <row r="23" spans="1:34" s="548" customFormat="1" ht="15.75" customHeight="1" thickBot="1">
      <c r="A23" s="667"/>
      <c r="B23" s="95"/>
      <c r="C23" s="96" t="s">
        <v>23</v>
      </c>
      <c r="D23" s="97"/>
      <c r="E23" s="106"/>
      <c r="F23" s="105">
        <f>SUM(F11:F21)</f>
        <v>20</v>
      </c>
      <c r="G23" s="100"/>
      <c r="H23" s="106"/>
      <c r="I23" s="105">
        <f>SUM(I16:I21)</f>
        <v>9</v>
      </c>
      <c r="J23" s="96"/>
      <c r="K23" s="104"/>
      <c r="L23" s="105">
        <f>SUM(L19:L21)</f>
        <v>10</v>
      </c>
      <c r="M23" s="100"/>
      <c r="N23" s="106"/>
      <c r="O23" s="105">
        <f>SUM(O11:O22)</f>
        <v>0</v>
      </c>
      <c r="P23" s="96"/>
      <c r="Q23" s="104"/>
      <c r="R23" s="105">
        <f>SUM(R11:R22)</f>
        <v>0</v>
      </c>
      <c r="S23" s="100"/>
      <c r="T23" s="106"/>
      <c r="U23" s="105">
        <f>SUM(U11:U22)</f>
        <v>0</v>
      </c>
      <c r="V23" s="96"/>
      <c r="W23" s="104"/>
      <c r="X23" s="105">
        <f>SUM(X11:X22)</f>
        <v>0</v>
      </c>
      <c r="Y23" s="100"/>
      <c r="Z23" s="106"/>
      <c r="AA23" s="105">
        <f>SUM(AA11:AA22)</f>
        <v>0</v>
      </c>
      <c r="AB23" s="96"/>
      <c r="AC23" s="107"/>
      <c r="AD23" s="108"/>
      <c r="AE23" s="109">
        <f>SUM(AE11:AE21)</f>
        <v>39</v>
      </c>
      <c r="AF23" s="110"/>
      <c r="AG23" s="108"/>
      <c r="AH23" s="111"/>
    </row>
    <row r="24" spans="1:34" s="548" customFormat="1" ht="15.75" customHeight="1">
      <c r="A24" s="664" t="s">
        <v>64</v>
      </c>
      <c r="B24" s="827" t="s">
        <v>68</v>
      </c>
      <c r="C24" s="828"/>
      <c r="D24" s="75"/>
      <c r="E24" s="115"/>
      <c r="F24" s="113"/>
      <c r="G24" s="114"/>
      <c r="H24" s="115"/>
      <c r="I24" s="113"/>
      <c r="J24" s="116"/>
      <c r="K24" s="112"/>
      <c r="L24" s="113"/>
      <c r="M24" s="114"/>
      <c r="N24" s="115"/>
      <c r="O24" s="113"/>
      <c r="P24" s="116"/>
      <c r="Q24" s="112"/>
      <c r="R24" s="113"/>
      <c r="S24" s="114"/>
      <c r="T24" s="115"/>
      <c r="U24" s="113"/>
      <c r="V24" s="116"/>
      <c r="W24" s="112"/>
      <c r="X24" s="113"/>
      <c r="Y24" s="114"/>
      <c r="Z24" s="115"/>
      <c r="AA24" s="113"/>
      <c r="AB24" s="116"/>
      <c r="AC24" s="112"/>
      <c r="AD24" s="113"/>
      <c r="AE24" s="114"/>
      <c r="AF24" s="83"/>
      <c r="AG24" s="42"/>
      <c r="AH24" s="84"/>
    </row>
    <row r="25" spans="1:34" s="548" customFormat="1" ht="15.75" customHeight="1">
      <c r="A25" s="666" t="s">
        <v>399</v>
      </c>
      <c r="B25" s="8" t="s">
        <v>9</v>
      </c>
      <c r="C25" s="10" t="s">
        <v>398</v>
      </c>
      <c r="D25" s="733" t="s">
        <v>480</v>
      </c>
      <c r="E25" s="24">
        <v>2</v>
      </c>
      <c r="F25" s="3">
        <v>2</v>
      </c>
      <c r="G25" s="23" t="s">
        <v>194</v>
      </c>
      <c r="H25" s="24"/>
      <c r="I25" s="3"/>
      <c r="J25" s="25"/>
      <c r="K25" s="50"/>
      <c r="L25" s="49"/>
      <c r="M25" s="23"/>
      <c r="N25" s="24"/>
      <c r="O25" s="4"/>
      <c r="P25" s="25"/>
      <c r="Q25" s="4"/>
      <c r="R25" s="3"/>
      <c r="S25" s="23"/>
      <c r="T25" s="18"/>
      <c r="U25" s="49"/>
      <c r="V25" s="91"/>
      <c r="W25" s="92"/>
      <c r="X25" s="51"/>
      <c r="Y25" s="93"/>
      <c r="Z25" s="7"/>
      <c r="AA25" s="51"/>
      <c r="AB25" s="91"/>
      <c r="AC25" s="52">
        <f aca="true" t="shared" si="2" ref="AC25:AC39">(E25+H25+K25+N25+Q25+T25+W25+Z25)*15</f>
        <v>30</v>
      </c>
      <c r="AD25" s="86">
        <f>AE25*30</f>
        <v>60</v>
      </c>
      <c r="AE25" s="87">
        <f>F25+I25+L25+O25+R25+U25+X25+AA25</f>
        <v>2</v>
      </c>
      <c r="AF25" s="393">
        <v>30</v>
      </c>
      <c r="AG25" s="394"/>
      <c r="AH25" s="395"/>
    </row>
    <row r="26" spans="1:34" s="548" customFormat="1" ht="15.75" customHeight="1">
      <c r="A26" s="666" t="s">
        <v>309</v>
      </c>
      <c r="B26" s="8" t="s">
        <v>9</v>
      </c>
      <c r="C26" s="10" t="s">
        <v>171</v>
      </c>
      <c r="D26" s="733" t="s">
        <v>415</v>
      </c>
      <c r="E26" s="24">
        <v>3</v>
      </c>
      <c r="F26" s="3">
        <v>2</v>
      </c>
      <c r="G26" s="23" t="s">
        <v>9</v>
      </c>
      <c r="H26" s="24"/>
      <c r="I26" s="3"/>
      <c r="J26" s="25"/>
      <c r="K26" s="4"/>
      <c r="L26" s="3"/>
      <c r="M26" s="23"/>
      <c r="N26" s="24"/>
      <c r="O26" s="3"/>
      <c r="P26" s="25"/>
      <c r="Q26" s="50"/>
      <c r="R26" s="49"/>
      <c r="S26" s="23"/>
      <c r="T26" s="18"/>
      <c r="U26" s="49"/>
      <c r="V26" s="91"/>
      <c r="W26" s="92"/>
      <c r="X26" s="51"/>
      <c r="Y26" s="93"/>
      <c r="Z26" s="7"/>
      <c r="AA26" s="51"/>
      <c r="AB26" s="91"/>
      <c r="AC26" s="52">
        <v>45</v>
      </c>
      <c r="AD26" s="86">
        <f>AE26*30</f>
        <v>60</v>
      </c>
      <c r="AE26" s="87">
        <f aca="true" t="shared" si="3" ref="AE26:AE39">F26+I26+L26+O26+R26+U26+X26+AA26</f>
        <v>2</v>
      </c>
      <c r="AF26" s="393">
        <v>45</v>
      </c>
      <c r="AG26" s="394"/>
      <c r="AH26" s="395"/>
    </row>
    <row r="27" spans="1:34" s="548" customFormat="1" ht="15.75" customHeight="1">
      <c r="A27" s="666" t="s">
        <v>308</v>
      </c>
      <c r="B27" s="8" t="s">
        <v>9</v>
      </c>
      <c r="C27" s="10" t="s">
        <v>175</v>
      </c>
      <c r="D27" s="733" t="s">
        <v>481</v>
      </c>
      <c r="E27" s="24">
        <v>2</v>
      </c>
      <c r="F27" s="3">
        <v>2</v>
      </c>
      <c r="G27" s="23" t="s">
        <v>9</v>
      </c>
      <c r="H27" s="24"/>
      <c r="I27" s="3"/>
      <c r="J27" s="25"/>
      <c r="K27" s="4"/>
      <c r="L27" s="3"/>
      <c r="M27" s="26"/>
      <c r="N27" s="24"/>
      <c r="O27" s="3"/>
      <c r="P27" s="25"/>
      <c r="Q27" s="50"/>
      <c r="R27" s="49"/>
      <c r="S27" s="23"/>
      <c r="T27" s="18"/>
      <c r="U27" s="49"/>
      <c r="V27" s="118"/>
      <c r="W27" s="119"/>
      <c r="X27" s="120"/>
      <c r="Y27" s="121"/>
      <c r="Z27" s="122"/>
      <c r="AA27" s="120"/>
      <c r="AB27" s="118"/>
      <c r="AC27" s="52">
        <f t="shared" si="2"/>
        <v>30</v>
      </c>
      <c r="AD27" s="86">
        <f>AE27*30</f>
        <v>60</v>
      </c>
      <c r="AE27" s="87">
        <f t="shared" si="3"/>
        <v>2</v>
      </c>
      <c r="AF27" s="12">
        <v>30</v>
      </c>
      <c r="AG27" s="47"/>
      <c r="AH27" s="395"/>
    </row>
    <row r="28" spans="1:34" s="548" customFormat="1" ht="15.75" customHeight="1">
      <c r="A28" s="666" t="s">
        <v>312</v>
      </c>
      <c r="B28" s="8" t="s">
        <v>9</v>
      </c>
      <c r="C28" s="10" t="s">
        <v>180</v>
      </c>
      <c r="D28" s="733" t="s">
        <v>181</v>
      </c>
      <c r="E28" s="24"/>
      <c r="F28" s="3"/>
      <c r="G28" s="23"/>
      <c r="H28" s="24">
        <v>2</v>
      </c>
      <c r="I28" s="3">
        <v>2</v>
      </c>
      <c r="J28" s="25" t="s">
        <v>9</v>
      </c>
      <c r="K28" s="4"/>
      <c r="L28" s="3"/>
      <c r="M28" s="25"/>
      <c r="N28" s="24"/>
      <c r="O28" s="3"/>
      <c r="P28" s="25"/>
      <c r="Q28" s="50"/>
      <c r="R28" s="49"/>
      <c r="S28" s="23"/>
      <c r="T28" s="18"/>
      <c r="U28" s="49"/>
      <c r="V28" s="118"/>
      <c r="W28" s="119"/>
      <c r="X28" s="120"/>
      <c r="Y28" s="121"/>
      <c r="Z28" s="122"/>
      <c r="AA28" s="120"/>
      <c r="AB28" s="118"/>
      <c r="AC28" s="52">
        <f t="shared" si="2"/>
        <v>30</v>
      </c>
      <c r="AD28" s="86">
        <f aca="true" t="shared" si="4" ref="AD28:AD39">AE28*30</f>
        <v>60</v>
      </c>
      <c r="AE28" s="87">
        <f t="shared" si="3"/>
        <v>2</v>
      </c>
      <c r="AF28" s="18">
        <v>22</v>
      </c>
      <c r="AG28" s="49">
        <v>8</v>
      </c>
      <c r="AH28" s="395"/>
    </row>
    <row r="29" spans="1:34" s="548" customFormat="1" ht="15.75" customHeight="1">
      <c r="A29" s="666" t="s">
        <v>416</v>
      </c>
      <c r="B29" s="8" t="s">
        <v>9</v>
      </c>
      <c r="C29" s="10" t="s">
        <v>182</v>
      </c>
      <c r="D29" s="733" t="s">
        <v>183</v>
      </c>
      <c r="E29" s="24"/>
      <c r="F29" s="3"/>
      <c r="G29" s="23"/>
      <c r="H29" s="24">
        <v>2</v>
      </c>
      <c r="I29" s="3">
        <v>2</v>
      </c>
      <c r="J29" s="25" t="s">
        <v>9</v>
      </c>
      <c r="K29" s="4"/>
      <c r="L29" s="3"/>
      <c r="M29" s="25"/>
      <c r="N29" s="24"/>
      <c r="O29" s="3"/>
      <c r="P29" s="25"/>
      <c r="Q29" s="50"/>
      <c r="R29" s="49"/>
      <c r="S29" s="23"/>
      <c r="T29" s="18"/>
      <c r="U29" s="49"/>
      <c r="V29" s="118"/>
      <c r="W29" s="119"/>
      <c r="X29" s="120"/>
      <c r="Y29" s="121"/>
      <c r="Z29" s="122"/>
      <c r="AA29" s="120"/>
      <c r="AB29" s="118"/>
      <c r="AC29" s="52">
        <f t="shared" si="2"/>
        <v>30</v>
      </c>
      <c r="AD29" s="86">
        <f t="shared" si="4"/>
        <v>60</v>
      </c>
      <c r="AE29" s="87">
        <f t="shared" si="3"/>
        <v>2</v>
      </c>
      <c r="AF29" s="12">
        <v>30</v>
      </c>
      <c r="AG29" s="47"/>
      <c r="AH29" s="395"/>
    </row>
    <row r="30" spans="1:34" s="548" customFormat="1" ht="15.75" customHeight="1">
      <c r="A30" s="665" t="s">
        <v>313</v>
      </c>
      <c r="B30" s="8" t="s">
        <v>9</v>
      </c>
      <c r="C30" s="10" t="s">
        <v>174</v>
      </c>
      <c r="D30" s="733" t="s">
        <v>184</v>
      </c>
      <c r="E30" s="24"/>
      <c r="F30" s="3"/>
      <c r="G30" s="23"/>
      <c r="H30" s="24">
        <v>3</v>
      </c>
      <c r="I30" s="3">
        <v>2</v>
      </c>
      <c r="J30" s="25" t="s">
        <v>9</v>
      </c>
      <c r="K30" s="4"/>
      <c r="L30" s="3"/>
      <c r="M30" s="25"/>
      <c r="N30" s="24"/>
      <c r="O30" s="3"/>
      <c r="P30" s="25"/>
      <c r="Q30" s="50"/>
      <c r="R30" s="49"/>
      <c r="S30" s="23"/>
      <c r="T30" s="18"/>
      <c r="U30" s="49"/>
      <c r="V30" s="118"/>
      <c r="W30" s="119"/>
      <c r="X30" s="120"/>
      <c r="Y30" s="121"/>
      <c r="Z30" s="122"/>
      <c r="AA30" s="120"/>
      <c r="AB30" s="118"/>
      <c r="AC30" s="52">
        <v>45</v>
      </c>
      <c r="AD30" s="86">
        <f t="shared" si="4"/>
        <v>60</v>
      </c>
      <c r="AE30" s="87">
        <f t="shared" si="3"/>
        <v>2</v>
      </c>
      <c r="AF30" s="18">
        <v>45</v>
      </c>
      <c r="AG30" s="47"/>
      <c r="AH30" s="395"/>
    </row>
    <row r="31" spans="1:34" s="548" customFormat="1" ht="15.75" customHeight="1">
      <c r="A31" s="666" t="s">
        <v>311</v>
      </c>
      <c r="B31" s="8" t="s">
        <v>9</v>
      </c>
      <c r="C31" s="10" t="s">
        <v>185</v>
      </c>
      <c r="D31" s="733" t="s">
        <v>186</v>
      </c>
      <c r="E31" s="24"/>
      <c r="F31" s="3"/>
      <c r="G31" s="23"/>
      <c r="H31" s="24">
        <v>2</v>
      </c>
      <c r="I31" s="3">
        <v>2</v>
      </c>
      <c r="J31" s="25" t="s">
        <v>9</v>
      </c>
      <c r="K31" s="4"/>
      <c r="L31" s="3"/>
      <c r="M31" s="25"/>
      <c r="N31" s="24"/>
      <c r="O31" s="3"/>
      <c r="P31" s="25"/>
      <c r="Q31" s="50"/>
      <c r="R31" s="49"/>
      <c r="S31" s="23"/>
      <c r="T31" s="123"/>
      <c r="U31" s="49"/>
      <c r="V31" s="118"/>
      <c r="W31" s="119"/>
      <c r="X31" s="120"/>
      <c r="Y31" s="121"/>
      <c r="Z31" s="122"/>
      <c r="AA31" s="120"/>
      <c r="AB31" s="118"/>
      <c r="AC31" s="52">
        <f t="shared" si="2"/>
        <v>30</v>
      </c>
      <c r="AD31" s="86">
        <f t="shared" si="4"/>
        <v>60</v>
      </c>
      <c r="AE31" s="87">
        <f t="shared" si="3"/>
        <v>2</v>
      </c>
      <c r="AF31" s="18">
        <v>30</v>
      </c>
      <c r="AG31" s="49"/>
      <c r="AH31" s="395"/>
    </row>
    <row r="32" spans="1:34" s="548" customFormat="1" ht="15.75" customHeight="1">
      <c r="A32" s="668" t="s">
        <v>400</v>
      </c>
      <c r="B32" s="8" t="s">
        <v>9</v>
      </c>
      <c r="C32" s="10" t="s">
        <v>177</v>
      </c>
      <c r="D32" s="733" t="s">
        <v>187</v>
      </c>
      <c r="E32" s="24"/>
      <c r="F32" s="3"/>
      <c r="G32" s="23"/>
      <c r="H32" s="24">
        <v>1</v>
      </c>
      <c r="I32" s="3">
        <v>2</v>
      </c>
      <c r="J32" s="25" t="s">
        <v>194</v>
      </c>
      <c r="K32" s="4"/>
      <c r="L32" s="3"/>
      <c r="M32" s="25"/>
      <c r="N32" s="24"/>
      <c r="O32" s="3"/>
      <c r="P32" s="25"/>
      <c r="Q32" s="50"/>
      <c r="R32" s="49"/>
      <c r="S32" s="23"/>
      <c r="T32" s="18"/>
      <c r="U32" s="49"/>
      <c r="V32" s="118"/>
      <c r="W32" s="119"/>
      <c r="X32" s="120"/>
      <c r="Y32" s="121"/>
      <c r="Z32" s="122"/>
      <c r="AA32" s="120"/>
      <c r="AB32" s="118"/>
      <c r="AC32" s="52">
        <v>15</v>
      </c>
      <c r="AD32" s="86">
        <f>AE32*30</f>
        <v>60</v>
      </c>
      <c r="AE32" s="87">
        <f>F32+I32+L32+O32+R32+U32+X32+AA32</f>
        <v>2</v>
      </c>
      <c r="AF32" s="12">
        <v>15</v>
      </c>
      <c r="AG32" s="47"/>
      <c r="AH32" s="395"/>
    </row>
    <row r="33" spans="1:34" s="548" customFormat="1" ht="14.25">
      <c r="A33" s="666" t="s">
        <v>310</v>
      </c>
      <c r="B33" s="8" t="s">
        <v>9</v>
      </c>
      <c r="C33" s="10" t="s">
        <v>188</v>
      </c>
      <c r="D33" s="733" t="s">
        <v>482</v>
      </c>
      <c r="E33" s="24"/>
      <c r="F33" s="3"/>
      <c r="G33" s="23"/>
      <c r="H33" s="24">
        <v>2</v>
      </c>
      <c r="I33" s="3">
        <v>2</v>
      </c>
      <c r="J33" s="25" t="s">
        <v>9</v>
      </c>
      <c r="K33" s="4"/>
      <c r="L33" s="3"/>
      <c r="M33" s="25"/>
      <c r="N33" s="24"/>
      <c r="O33" s="3"/>
      <c r="P33" s="25"/>
      <c r="Q33" s="50"/>
      <c r="R33" s="49"/>
      <c r="S33" s="23"/>
      <c r="T33" s="18"/>
      <c r="U33" s="49"/>
      <c r="V33" s="118"/>
      <c r="W33" s="119"/>
      <c r="X33" s="120"/>
      <c r="Y33" s="121"/>
      <c r="Z33" s="122"/>
      <c r="AA33" s="120"/>
      <c r="AB33" s="118"/>
      <c r="AC33" s="52">
        <v>30</v>
      </c>
      <c r="AD33" s="86">
        <f>AE33*30</f>
        <v>60</v>
      </c>
      <c r="AE33" s="87">
        <f>F33+I33+L33+O33+R33+U33+X33+AA33</f>
        <v>2</v>
      </c>
      <c r="AF33" s="12">
        <v>30</v>
      </c>
      <c r="AG33" s="47"/>
      <c r="AH33" s="395"/>
    </row>
    <row r="34" spans="1:34" s="548" customFormat="1" ht="15.75" customHeight="1">
      <c r="A34" s="666" t="s">
        <v>329</v>
      </c>
      <c r="B34" s="8" t="s">
        <v>9</v>
      </c>
      <c r="C34" s="10" t="s">
        <v>176</v>
      </c>
      <c r="D34" s="733" t="s">
        <v>393</v>
      </c>
      <c r="E34" s="24"/>
      <c r="F34" s="3"/>
      <c r="G34" s="23"/>
      <c r="H34" s="24"/>
      <c r="I34" s="3"/>
      <c r="J34" s="25"/>
      <c r="K34" s="24">
        <v>3</v>
      </c>
      <c r="L34" s="3">
        <v>2</v>
      </c>
      <c r="M34" s="25" t="s">
        <v>194</v>
      </c>
      <c r="N34" s="24"/>
      <c r="O34" s="3"/>
      <c r="P34" s="25"/>
      <c r="Q34" s="50"/>
      <c r="R34" s="49"/>
      <c r="S34" s="23"/>
      <c r="T34" s="18"/>
      <c r="U34" s="49"/>
      <c r="V34" s="118"/>
      <c r="W34" s="119"/>
      <c r="X34" s="120"/>
      <c r="Y34" s="121"/>
      <c r="Z34" s="122"/>
      <c r="AA34" s="120"/>
      <c r="AB34" s="118"/>
      <c r="AC34" s="52">
        <v>45</v>
      </c>
      <c r="AD34" s="86">
        <f>AE34*30</f>
        <v>60</v>
      </c>
      <c r="AE34" s="87">
        <f>F34+I34+L34+O34+R34+U34+X34+AA34</f>
        <v>2</v>
      </c>
      <c r="AF34" s="12">
        <v>45</v>
      </c>
      <c r="AG34" s="47"/>
      <c r="AH34" s="395"/>
    </row>
    <row r="35" spans="1:34" s="548" customFormat="1" ht="15.75" customHeight="1">
      <c r="A35" s="666" t="s">
        <v>401</v>
      </c>
      <c r="B35" s="8" t="s">
        <v>9</v>
      </c>
      <c r="C35" s="10" t="s">
        <v>178</v>
      </c>
      <c r="D35" s="733" t="s">
        <v>402</v>
      </c>
      <c r="E35" s="24"/>
      <c r="F35" s="3"/>
      <c r="G35" s="23"/>
      <c r="H35" s="24"/>
      <c r="I35" s="3"/>
      <c r="J35" s="25"/>
      <c r="K35" s="4">
        <v>1</v>
      </c>
      <c r="L35" s="3">
        <v>2</v>
      </c>
      <c r="M35" s="26" t="s">
        <v>9</v>
      </c>
      <c r="N35" s="24"/>
      <c r="O35" s="3"/>
      <c r="P35" s="25"/>
      <c r="Q35" s="50"/>
      <c r="R35" s="49"/>
      <c r="S35" s="23"/>
      <c r="T35" s="18"/>
      <c r="U35" s="49"/>
      <c r="V35" s="118"/>
      <c r="W35" s="119"/>
      <c r="X35" s="120"/>
      <c r="Y35" s="121"/>
      <c r="Z35" s="122"/>
      <c r="AA35" s="120"/>
      <c r="AB35" s="118"/>
      <c r="AC35" s="52">
        <v>15</v>
      </c>
      <c r="AD35" s="86">
        <f t="shared" si="4"/>
        <v>60</v>
      </c>
      <c r="AE35" s="87">
        <f t="shared" si="3"/>
        <v>2</v>
      </c>
      <c r="AF35" s="12">
        <v>15</v>
      </c>
      <c r="AG35" s="47"/>
      <c r="AH35" s="395"/>
    </row>
    <row r="36" spans="1:34" s="548" customFormat="1" ht="15.75" customHeight="1">
      <c r="A36" s="665" t="s">
        <v>560</v>
      </c>
      <c r="B36" s="8" t="s">
        <v>9</v>
      </c>
      <c r="C36" s="10" t="s">
        <v>172</v>
      </c>
      <c r="D36" s="733" t="s">
        <v>504</v>
      </c>
      <c r="E36" s="24"/>
      <c r="F36" s="3"/>
      <c r="G36" s="23"/>
      <c r="H36" s="24"/>
      <c r="I36" s="3"/>
      <c r="J36" s="25"/>
      <c r="K36" s="4">
        <v>2</v>
      </c>
      <c r="L36" s="3">
        <v>2</v>
      </c>
      <c r="M36" s="26" t="s">
        <v>194</v>
      </c>
      <c r="N36" s="24"/>
      <c r="O36" s="3"/>
      <c r="P36" s="25"/>
      <c r="Q36" s="50"/>
      <c r="R36" s="49"/>
      <c r="S36" s="23"/>
      <c r="T36" s="18"/>
      <c r="U36" s="49"/>
      <c r="V36" s="118"/>
      <c r="W36" s="119"/>
      <c r="X36" s="120"/>
      <c r="Y36" s="121"/>
      <c r="Z36" s="122"/>
      <c r="AA36" s="120"/>
      <c r="AB36" s="118"/>
      <c r="AC36" s="52">
        <f t="shared" si="2"/>
        <v>30</v>
      </c>
      <c r="AD36" s="86">
        <f t="shared" si="4"/>
        <v>60</v>
      </c>
      <c r="AE36" s="87">
        <f t="shared" si="3"/>
        <v>2</v>
      </c>
      <c r="AF36" s="12">
        <v>30</v>
      </c>
      <c r="AG36" s="47"/>
      <c r="AH36" s="395"/>
    </row>
    <row r="37" spans="1:34" s="548" customFormat="1" ht="15.75" customHeight="1">
      <c r="A37" s="666" t="s">
        <v>383</v>
      </c>
      <c r="B37" s="8" t="s">
        <v>9</v>
      </c>
      <c r="C37" s="10" t="s">
        <v>189</v>
      </c>
      <c r="D37" s="733" t="s">
        <v>502</v>
      </c>
      <c r="E37" s="24"/>
      <c r="F37" s="3"/>
      <c r="G37" s="23"/>
      <c r="H37" s="24"/>
      <c r="I37" s="3"/>
      <c r="J37" s="25"/>
      <c r="K37" s="4">
        <v>2</v>
      </c>
      <c r="L37" s="3">
        <v>2</v>
      </c>
      <c r="M37" s="26" t="s">
        <v>9</v>
      </c>
      <c r="N37" s="24"/>
      <c r="O37" s="3"/>
      <c r="P37" s="25"/>
      <c r="Q37" s="50"/>
      <c r="R37" s="49"/>
      <c r="S37" s="23"/>
      <c r="T37" s="18"/>
      <c r="U37" s="49"/>
      <c r="V37" s="118"/>
      <c r="W37" s="119"/>
      <c r="X37" s="120"/>
      <c r="Y37" s="121"/>
      <c r="Z37" s="122"/>
      <c r="AA37" s="120"/>
      <c r="AB37" s="118"/>
      <c r="AC37" s="52">
        <v>30</v>
      </c>
      <c r="AD37" s="86">
        <f t="shared" si="4"/>
        <v>60</v>
      </c>
      <c r="AE37" s="87">
        <f t="shared" si="3"/>
        <v>2</v>
      </c>
      <c r="AF37" s="12">
        <v>30</v>
      </c>
      <c r="AG37" s="47"/>
      <c r="AH37" s="395"/>
    </row>
    <row r="38" spans="1:34" s="548" customFormat="1" ht="15.75" customHeight="1">
      <c r="A38" s="666" t="s">
        <v>403</v>
      </c>
      <c r="B38" s="8" t="s">
        <v>9</v>
      </c>
      <c r="C38" s="10" t="s">
        <v>173</v>
      </c>
      <c r="D38" s="733" t="s">
        <v>503</v>
      </c>
      <c r="E38" s="18"/>
      <c r="F38" s="49"/>
      <c r="G38" s="23"/>
      <c r="H38" s="18"/>
      <c r="I38" s="49"/>
      <c r="J38" s="25"/>
      <c r="K38" s="50">
        <v>1</v>
      </c>
      <c r="L38" s="49">
        <v>2</v>
      </c>
      <c r="M38" s="23" t="s">
        <v>9</v>
      </c>
      <c r="N38" s="18"/>
      <c r="O38" s="49"/>
      <c r="P38" s="25"/>
      <c r="Q38" s="4"/>
      <c r="R38" s="3"/>
      <c r="S38" s="23"/>
      <c r="T38" s="18"/>
      <c r="U38" s="49"/>
      <c r="V38" s="118"/>
      <c r="W38" s="119"/>
      <c r="X38" s="120"/>
      <c r="Y38" s="121"/>
      <c r="Z38" s="122"/>
      <c r="AA38" s="120"/>
      <c r="AB38" s="118"/>
      <c r="AC38" s="52">
        <v>15</v>
      </c>
      <c r="AD38" s="86">
        <f t="shared" si="4"/>
        <v>60</v>
      </c>
      <c r="AE38" s="87">
        <f t="shared" si="3"/>
        <v>2</v>
      </c>
      <c r="AF38" s="12">
        <v>15</v>
      </c>
      <c r="AG38" s="47"/>
      <c r="AH38" s="395"/>
    </row>
    <row r="39" spans="1:34" s="548" customFormat="1" ht="15.75" customHeight="1" thickBot="1">
      <c r="A39" s="666" t="s">
        <v>384</v>
      </c>
      <c r="B39" s="8" t="s">
        <v>9</v>
      </c>
      <c r="C39" s="10" t="s">
        <v>179</v>
      </c>
      <c r="D39" s="733" t="s">
        <v>181</v>
      </c>
      <c r="E39" s="18"/>
      <c r="F39" s="49"/>
      <c r="G39" s="23"/>
      <c r="H39" s="18"/>
      <c r="I39" s="49"/>
      <c r="J39" s="25"/>
      <c r="K39" s="50"/>
      <c r="L39" s="49"/>
      <c r="M39" s="23"/>
      <c r="N39" s="24">
        <v>2</v>
      </c>
      <c r="O39" s="3">
        <v>2</v>
      </c>
      <c r="P39" s="25" t="s">
        <v>123</v>
      </c>
      <c r="Q39" s="50"/>
      <c r="R39" s="49"/>
      <c r="S39" s="23"/>
      <c r="T39" s="18"/>
      <c r="U39" s="49"/>
      <c r="V39" s="124"/>
      <c r="W39" s="125"/>
      <c r="X39" s="126"/>
      <c r="Y39" s="127"/>
      <c r="Z39" s="128"/>
      <c r="AA39" s="126"/>
      <c r="AB39" s="124"/>
      <c r="AC39" s="52">
        <f t="shared" si="2"/>
        <v>30</v>
      </c>
      <c r="AD39" s="86">
        <f t="shared" si="4"/>
        <v>60</v>
      </c>
      <c r="AE39" s="87">
        <f t="shared" si="3"/>
        <v>2</v>
      </c>
      <c r="AF39" s="12">
        <v>30</v>
      </c>
      <c r="AG39" s="47"/>
      <c r="AH39" s="131">
        <v>12</v>
      </c>
    </row>
    <row r="40" spans="1:34" s="54" customFormat="1" ht="15.75" customHeight="1" thickBot="1">
      <c r="A40" s="667"/>
      <c r="B40" s="95"/>
      <c r="C40" s="96" t="s">
        <v>24</v>
      </c>
      <c r="D40" s="97"/>
      <c r="E40" s="101">
        <f>SUM(E25:E39)</f>
        <v>7</v>
      </c>
      <c r="F40" s="99"/>
      <c r="G40" s="100"/>
      <c r="H40" s="101">
        <f>SUM(H28:H39)</f>
        <v>12</v>
      </c>
      <c r="I40" s="99"/>
      <c r="J40" s="96"/>
      <c r="K40" s="98">
        <f>SUM(K35:K39)</f>
        <v>6</v>
      </c>
      <c r="L40" s="99"/>
      <c r="M40" s="100"/>
      <c r="N40" s="101">
        <f>SUM(N39)</f>
        <v>2</v>
      </c>
      <c r="O40" s="99"/>
      <c r="P40" s="96"/>
      <c r="Q40" s="98">
        <f>SUM(Q25:Q39)</f>
        <v>0</v>
      </c>
      <c r="R40" s="99"/>
      <c r="S40" s="100"/>
      <c r="T40" s="101">
        <f>SUM(T25:T39)</f>
        <v>0</v>
      </c>
      <c r="U40" s="99"/>
      <c r="V40" s="96"/>
      <c r="W40" s="98">
        <f>SUM(W25:W39)</f>
        <v>0</v>
      </c>
      <c r="X40" s="99"/>
      <c r="Y40" s="100"/>
      <c r="Z40" s="101">
        <f>SUM(Z25:Z39)</f>
        <v>0</v>
      </c>
      <c r="AA40" s="99"/>
      <c r="AB40" s="96"/>
      <c r="AC40" s="98">
        <f>SUM(AC25:AC39)</f>
        <v>450</v>
      </c>
      <c r="AD40" s="99">
        <f>SUM(AD25:AD39)</f>
        <v>900</v>
      </c>
      <c r="AE40" s="102"/>
      <c r="AF40" s="103">
        <f>SUM(AF25:AF39)</f>
        <v>442</v>
      </c>
      <c r="AG40" s="100">
        <f>SUM(AG25:AG39)</f>
        <v>8</v>
      </c>
      <c r="AH40" s="164">
        <f>SUM(AH25:AH39)</f>
        <v>12</v>
      </c>
    </row>
    <row r="41" spans="1:34" s="548" customFormat="1" ht="15.75" customHeight="1" thickBot="1">
      <c r="A41" s="667"/>
      <c r="B41" s="95"/>
      <c r="C41" s="96" t="s">
        <v>23</v>
      </c>
      <c r="D41" s="97"/>
      <c r="E41" s="106"/>
      <c r="F41" s="105">
        <f>SUM(F25:F39)</f>
        <v>6</v>
      </c>
      <c r="G41" s="100"/>
      <c r="H41" s="106"/>
      <c r="I41" s="105">
        <f>SUM(I28:I39)</f>
        <v>12</v>
      </c>
      <c r="J41" s="96"/>
      <c r="K41" s="104"/>
      <c r="L41" s="105">
        <f>SUM(L34:L39)</f>
        <v>10</v>
      </c>
      <c r="M41" s="100"/>
      <c r="N41" s="106"/>
      <c r="O41" s="105">
        <f>SUM(O39)</f>
        <v>2</v>
      </c>
      <c r="P41" s="96"/>
      <c r="Q41" s="104"/>
      <c r="R41" s="105">
        <f>SUM(R25:R40)</f>
        <v>0</v>
      </c>
      <c r="S41" s="100"/>
      <c r="T41" s="106"/>
      <c r="U41" s="105">
        <f>SUM(U25:U40)</f>
        <v>0</v>
      </c>
      <c r="V41" s="96"/>
      <c r="W41" s="104"/>
      <c r="X41" s="105">
        <f>SUM(X25:X40)</f>
        <v>0</v>
      </c>
      <c r="Y41" s="100"/>
      <c r="Z41" s="106"/>
      <c r="AA41" s="105">
        <f>SUM(AA25:AA40)</f>
        <v>0</v>
      </c>
      <c r="AB41" s="96"/>
      <c r="AC41" s="107"/>
      <c r="AD41" s="108"/>
      <c r="AE41" s="109">
        <f>SUM(AE25:AE39)</f>
        <v>30</v>
      </c>
      <c r="AF41" s="110"/>
      <c r="AG41" s="108"/>
      <c r="AH41" s="111"/>
    </row>
    <row r="42" spans="1:34" s="548" customFormat="1" ht="15.75" customHeight="1">
      <c r="A42" s="664" t="s">
        <v>65</v>
      </c>
      <c r="B42" s="829" t="s">
        <v>69</v>
      </c>
      <c r="C42" s="830"/>
      <c r="D42" s="67"/>
      <c r="E42" s="112"/>
      <c r="F42" s="113"/>
      <c r="G42" s="114"/>
      <c r="H42" s="115"/>
      <c r="I42" s="113"/>
      <c r="J42" s="116"/>
      <c r="K42" s="112"/>
      <c r="L42" s="113"/>
      <c r="M42" s="114"/>
      <c r="N42" s="115"/>
      <c r="O42" s="113"/>
      <c r="P42" s="116"/>
      <c r="Q42" s="112"/>
      <c r="R42" s="113"/>
      <c r="S42" s="114"/>
      <c r="T42" s="115"/>
      <c r="U42" s="113"/>
      <c r="V42" s="116"/>
      <c r="W42" s="112"/>
      <c r="X42" s="113"/>
      <c r="Y42" s="114"/>
      <c r="Z42" s="115"/>
      <c r="AA42" s="113"/>
      <c r="AB42" s="116"/>
      <c r="AC42" s="112"/>
      <c r="AD42" s="113"/>
      <c r="AE42" s="114"/>
      <c r="AF42" s="83"/>
      <c r="AG42" s="42"/>
      <c r="AH42" s="84"/>
    </row>
    <row r="43" spans="1:34" s="549" customFormat="1" ht="15.75" customHeight="1">
      <c r="A43" s="669" t="s">
        <v>497</v>
      </c>
      <c r="B43" s="773" t="s">
        <v>9</v>
      </c>
      <c r="C43" s="754" t="s">
        <v>498</v>
      </c>
      <c r="D43" s="774" t="s">
        <v>470</v>
      </c>
      <c r="E43" s="769">
        <v>2</v>
      </c>
      <c r="F43" s="42">
        <v>2</v>
      </c>
      <c r="G43" s="775" t="s">
        <v>123</v>
      </c>
      <c r="H43" s="776"/>
      <c r="I43" s="42"/>
      <c r="J43" s="84"/>
      <c r="K43" s="769"/>
      <c r="L43" s="42"/>
      <c r="M43" s="775"/>
      <c r="N43" s="776"/>
      <c r="O43" s="42"/>
      <c r="P43" s="84"/>
      <c r="Q43" s="769"/>
      <c r="R43" s="42"/>
      <c r="S43" s="775"/>
      <c r="T43" s="776"/>
      <c r="U43" s="42"/>
      <c r="V43" s="84"/>
      <c r="W43" s="769"/>
      <c r="X43" s="42"/>
      <c r="Y43" s="775"/>
      <c r="Z43" s="776"/>
      <c r="AA43" s="42"/>
      <c r="AB43" s="84"/>
      <c r="AC43" s="52">
        <v>30</v>
      </c>
      <c r="AD43" s="86">
        <f>AE43*30</f>
        <v>60</v>
      </c>
      <c r="AE43" s="87">
        <f>F43+I43+L43+O43+R43+U43+X43+AA43</f>
        <v>2</v>
      </c>
      <c r="AF43" s="83"/>
      <c r="AG43" s="42"/>
      <c r="AH43" s="84">
        <v>30</v>
      </c>
    </row>
    <row r="44" spans="1:34" s="549" customFormat="1" ht="15.75" customHeight="1">
      <c r="A44" s="669" t="s">
        <v>499</v>
      </c>
      <c r="B44" s="773" t="s">
        <v>9</v>
      </c>
      <c r="C44" s="754" t="s">
        <v>500</v>
      </c>
      <c r="D44" s="774" t="s">
        <v>470</v>
      </c>
      <c r="E44" s="769">
        <v>2</v>
      </c>
      <c r="F44" s="42">
        <v>2</v>
      </c>
      <c r="G44" s="775" t="s">
        <v>123</v>
      </c>
      <c r="H44" s="776"/>
      <c r="I44" s="42"/>
      <c r="J44" s="84"/>
      <c r="K44" s="769"/>
      <c r="L44" s="42"/>
      <c r="M44" s="775"/>
      <c r="N44" s="776"/>
      <c r="O44" s="42"/>
      <c r="P44" s="84"/>
      <c r="Q44" s="769"/>
      <c r="R44" s="42"/>
      <c r="S44" s="775"/>
      <c r="T44" s="776"/>
      <c r="U44" s="42"/>
      <c r="V44" s="84"/>
      <c r="W44" s="769"/>
      <c r="X44" s="42"/>
      <c r="Y44" s="775"/>
      <c r="Z44" s="776"/>
      <c r="AA44" s="42"/>
      <c r="AB44" s="84"/>
      <c r="AC44" s="52">
        <v>30</v>
      </c>
      <c r="AD44" s="86">
        <f>AE44*30</f>
        <v>60</v>
      </c>
      <c r="AE44" s="87">
        <f>F44+I44+L44+O44+R44+U44+X44+AA44</f>
        <v>2</v>
      </c>
      <c r="AF44" s="83">
        <v>10</v>
      </c>
      <c r="AG44" s="42"/>
      <c r="AH44" s="84">
        <v>20</v>
      </c>
    </row>
    <row r="45" spans="1:34" s="548" customFormat="1" ht="15.75" customHeight="1">
      <c r="A45" s="669" t="s">
        <v>385</v>
      </c>
      <c r="B45" s="8" t="s">
        <v>9</v>
      </c>
      <c r="C45" s="754" t="s">
        <v>70</v>
      </c>
      <c r="D45" s="756" t="s">
        <v>558</v>
      </c>
      <c r="E45" s="129"/>
      <c r="F45" s="44"/>
      <c r="G45" s="130"/>
      <c r="H45" s="43">
        <v>1</v>
      </c>
      <c r="I45" s="44">
        <v>2</v>
      </c>
      <c r="J45" s="45" t="s">
        <v>194</v>
      </c>
      <c r="K45" s="46"/>
      <c r="L45" s="47"/>
      <c r="M45" s="48"/>
      <c r="N45" s="12"/>
      <c r="O45" s="47"/>
      <c r="P45" s="131"/>
      <c r="Q45" s="46"/>
      <c r="R45" s="47"/>
      <c r="S45" s="48"/>
      <c r="T45" s="7"/>
      <c r="U45" s="51"/>
      <c r="V45" s="91"/>
      <c r="W45" s="92"/>
      <c r="X45" s="51"/>
      <c r="Y45" s="93"/>
      <c r="Z45" s="7"/>
      <c r="AA45" s="51"/>
      <c r="AB45" s="91"/>
      <c r="AC45" s="52">
        <v>15</v>
      </c>
      <c r="AD45" s="86">
        <f aca="true" t="shared" si="5" ref="AD45:AD50">AE45*30</f>
        <v>60</v>
      </c>
      <c r="AE45" s="87">
        <f aca="true" t="shared" si="6" ref="AE45:AE50">F45+I45+L45+O45+R45+U45+X45+AA45</f>
        <v>2</v>
      </c>
      <c r="AF45" s="675">
        <v>10</v>
      </c>
      <c r="AG45" s="51"/>
      <c r="AH45" s="91">
        <v>5</v>
      </c>
    </row>
    <row r="46" spans="1:34" s="548" customFormat="1" ht="15.75" customHeight="1">
      <c r="A46" s="666" t="s">
        <v>236</v>
      </c>
      <c r="B46" s="8" t="s">
        <v>9</v>
      </c>
      <c r="C46" s="754" t="s">
        <v>142</v>
      </c>
      <c r="D46" s="756" t="s">
        <v>454</v>
      </c>
      <c r="E46" s="50"/>
      <c r="F46" s="49"/>
      <c r="G46" s="23"/>
      <c r="H46" s="18">
        <v>1</v>
      </c>
      <c r="I46" s="49">
        <v>2</v>
      </c>
      <c r="J46" s="25" t="s">
        <v>48</v>
      </c>
      <c r="K46" s="46"/>
      <c r="L46" s="49"/>
      <c r="M46" s="23"/>
      <c r="N46" s="18"/>
      <c r="O46" s="49"/>
      <c r="P46" s="25"/>
      <c r="Q46" s="50"/>
      <c r="R46" s="49"/>
      <c r="S46" s="23"/>
      <c r="T46" s="18"/>
      <c r="U46" s="49"/>
      <c r="V46" s="25"/>
      <c r="W46" s="50"/>
      <c r="X46" s="49"/>
      <c r="Y46" s="23"/>
      <c r="Z46" s="18"/>
      <c r="AA46" s="49"/>
      <c r="AB46" s="25"/>
      <c r="AC46" s="52">
        <v>15</v>
      </c>
      <c r="AD46" s="86">
        <f t="shared" si="5"/>
        <v>60</v>
      </c>
      <c r="AE46" s="87">
        <f t="shared" si="6"/>
        <v>2</v>
      </c>
      <c r="AF46" s="117">
        <v>10</v>
      </c>
      <c r="AG46" s="51"/>
      <c r="AH46" s="91">
        <v>5</v>
      </c>
    </row>
    <row r="47" spans="1:34" s="548" customFormat="1" ht="15.75" customHeight="1">
      <c r="A47" s="670" t="s">
        <v>369</v>
      </c>
      <c r="B47" s="8" t="s">
        <v>9</v>
      </c>
      <c r="C47" s="754" t="s">
        <v>213</v>
      </c>
      <c r="D47" s="757" t="s">
        <v>211</v>
      </c>
      <c r="E47" s="50"/>
      <c r="F47" s="49"/>
      <c r="G47" s="23"/>
      <c r="H47" s="18">
        <v>2</v>
      </c>
      <c r="I47" s="49">
        <v>3</v>
      </c>
      <c r="J47" s="25" t="s">
        <v>48</v>
      </c>
      <c r="K47" s="50"/>
      <c r="L47" s="47"/>
      <c r="M47" s="48"/>
      <c r="N47" s="18"/>
      <c r="O47" s="49"/>
      <c r="P47" s="25"/>
      <c r="Q47" s="133"/>
      <c r="R47" s="134"/>
      <c r="S47" s="135"/>
      <c r="T47" s="550"/>
      <c r="U47" s="551"/>
      <c r="V47" s="552"/>
      <c r="W47" s="50"/>
      <c r="X47" s="49"/>
      <c r="Y47" s="23"/>
      <c r="Z47" s="18"/>
      <c r="AA47" s="49"/>
      <c r="AB47" s="25"/>
      <c r="AC47" s="52">
        <v>35</v>
      </c>
      <c r="AD47" s="86">
        <f t="shared" si="5"/>
        <v>90</v>
      </c>
      <c r="AE47" s="87">
        <f t="shared" si="6"/>
        <v>3</v>
      </c>
      <c r="AF47" s="117">
        <v>20</v>
      </c>
      <c r="AG47" s="51"/>
      <c r="AH47" s="91">
        <v>15</v>
      </c>
    </row>
    <row r="48" spans="1:34" s="548" customFormat="1" ht="15.75" customHeight="1">
      <c r="A48" s="670" t="s">
        <v>370</v>
      </c>
      <c r="B48" s="8" t="s">
        <v>9</v>
      </c>
      <c r="C48" s="754" t="s">
        <v>214</v>
      </c>
      <c r="D48" s="673" t="s">
        <v>228</v>
      </c>
      <c r="E48" s="755"/>
      <c r="F48" s="545"/>
      <c r="G48" s="543"/>
      <c r="H48" s="544"/>
      <c r="I48" s="545"/>
      <c r="J48" s="546"/>
      <c r="K48" s="46">
        <v>2</v>
      </c>
      <c r="L48" s="47">
        <v>3</v>
      </c>
      <c r="M48" s="48" t="s">
        <v>9</v>
      </c>
      <c r="N48" s="12"/>
      <c r="O48" s="47"/>
      <c r="P48" s="131"/>
      <c r="Q48" s="46"/>
      <c r="R48" s="51"/>
      <c r="S48" s="93"/>
      <c r="T48" s="7"/>
      <c r="U48" s="51"/>
      <c r="V48" s="91"/>
      <c r="W48" s="92"/>
      <c r="X48" s="51"/>
      <c r="Y48" s="93"/>
      <c r="Z48" s="7"/>
      <c r="AA48" s="51"/>
      <c r="AB48" s="91"/>
      <c r="AC48" s="52">
        <v>35</v>
      </c>
      <c r="AD48" s="86">
        <f t="shared" si="5"/>
        <v>90</v>
      </c>
      <c r="AE48" s="87">
        <f t="shared" si="6"/>
        <v>3</v>
      </c>
      <c r="AF48" s="7">
        <v>15</v>
      </c>
      <c r="AG48" s="51"/>
      <c r="AH48" s="91">
        <v>20</v>
      </c>
    </row>
    <row r="49" spans="1:34" s="548" customFormat="1" ht="15.75" customHeight="1">
      <c r="A49" s="671" t="s">
        <v>237</v>
      </c>
      <c r="B49" s="8" t="s">
        <v>9</v>
      </c>
      <c r="C49" s="754" t="s">
        <v>140</v>
      </c>
      <c r="D49" s="756" t="s">
        <v>454</v>
      </c>
      <c r="E49" s="755"/>
      <c r="F49" s="545"/>
      <c r="G49" s="543"/>
      <c r="H49" s="544"/>
      <c r="I49" s="545"/>
      <c r="J49" s="546"/>
      <c r="K49" s="46">
        <v>2</v>
      </c>
      <c r="L49" s="47">
        <v>3</v>
      </c>
      <c r="M49" s="48" t="s">
        <v>9</v>
      </c>
      <c r="N49" s="12"/>
      <c r="O49" s="47"/>
      <c r="P49" s="131"/>
      <c r="Q49" s="46"/>
      <c r="R49" s="51"/>
      <c r="S49" s="93"/>
      <c r="T49" s="7"/>
      <c r="U49" s="51"/>
      <c r="V49" s="91"/>
      <c r="W49" s="92"/>
      <c r="X49" s="51"/>
      <c r="Y49" s="93"/>
      <c r="Z49" s="7"/>
      <c r="AA49" s="51"/>
      <c r="AB49" s="91"/>
      <c r="AC49" s="52">
        <v>35</v>
      </c>
      <c r="AD49" s="86">
        <f t="shared" si="5"/>
        <v>90</v>
      </c>
      <c r="AE49" s="87">
        <f t="shared" si="6"/>
        <v>3</v>
      </c>
      <c r="AF49" s="7">
        <v>20</v>
      </c>
      <c r="AG49" s="51"/>
      <c r="AH49" s="91">
        <v>15</v>
      </c>
    </row>
    <row r="50" spans="1:34" s="548" customFormat="1" ht="15.75" customHeight="1" thickBot="1">
      <c r="A50" s="671" t="s">
        <v>361</v>
      </c>
      <c r="B50" s="8" t="s">
        <v>9</v>
      </c>
      <c r="C50" s="754" t="s">
        <v>141</v>
      </c>
      <c r="D50" s="758" t="s">
        <v>470</v>
      </c>
      <c r="E50" s="755"/>
      <c r="F50" s="545"/>
      <c r="G50" s="543"/>
      <c r="H50" s="544"/>
      <c r="I50" s="545"/>
      <c r="J50" s="546"/>
      <c r="K50" s="46">
        <v>2</v>
      </c>
      <c r="L50" s="47">
        <v>3</v>
      </c>
      <c r="M50" s="48" t="s">
        <v>48</v>
      </c>
      <c r="N50" s="12"/>
      <c r="O50" s="47"/>
      <c r="P50" s="131"/>
      <c r="Q50" s="46"/>
      <c r="R50" s="51"/>
      <c r="S50" s="93"/>
      <c r="T50" s="7"/>
      <c r="U50" s="51"/>
      <c r="V50" s="91"/>
      <c r="W50" s="92"/>
      <c r="X50" s="51"/>
      <c r="Y50" s="93"/>
      <c r="Z50" s="7"/>
      <c r="AA50" s="51"/>
      <c r="AB50" s="91"/>
      <c r="AC50" s="52">
        <v>35</v>
      </c>
      <c r="AD50" s="86">
        <f t="shared" si="5"/>
        <v>90</v>
      </c>
      <c r="AE50" s="87">
        <f t="shared" si="6"/>
        <v>3</v>
      </c>
      <c r="AF50" s="7">
        <v>15</v>
      </c>
      <c r="AG50" s="51"/>
      <c r="AH50" s="91">
        <v>20</v>
      </c>
    </row>
    <row r="51" spans="1:34" s="54" customFormat="1" ht="15.75" customHeight="1" thickBot="1">
      <c r="A51" s="667"/>
      <c r="B51" s="95"/>
      <c r="C51" s="100" t="s">
        <v>24</v>
      </c>
      <c r="D51" s="759"/>
      <c r="E51" s="104">
        <f>SUM(E43:E50)</f>
        <v>4</v>
      </c>
      <c r="F51" s="99"/>
      <c r="G51" s="102"/>
      <c r="H51" s="106">
        <f>SUM(H45:H50)</f>
        <v>4</v>
      </c>
      <c r="I51" s="99"/>
      <c r="J51" s="111"/>
      <c r="K51" s="104">
        <f>SUM(K45:K50)</f>
        <v>6</v>
      </c>
      <c r="L51" s="99"/>
      <c r="M51" s="102"/>
      <c r="N51" s="106">
        <f>SUM(N45:N50)</f>
        <v>0</v>
      </c>
      <c r="O51" s="99"/>
      <c r="P51" s="111"/>
      <c r="Q51" s="104">
        <f>SUM(Q45:Q50)</f>
        <v>0</v>
      </c>
      <c r="R51" s="99"/>
      <c r="S51" s="102"/>
      <c r="T51" s="106">
        <f>SUM(T45:T50)</f>
        <v>0</v>
      </c>
      <c r="U51" s="99"/>
      <c r="V51" s="111"/>
      <c r="W51" s="104">
        <f>SUM(W45:W50)</f>
        <v>0</v>
      </c>
      <c r="X51" s="99"/>
      <c r="Y51" s="102"/>
      <c r="Z51" s="106">
        <f>SUM(Z45:Z50)</f>
        <v>0</v>
      </c>
      <c r="AA51" s="99"/>
      <c r="AB51" s="111"/>
      <c r="AC51" s="98">
        <f>SUM(AC45:AC50)</f>
        <v>170</v>
      </c>
      <c r="AD51" s="99">
        <f>SUM(AD45:AD50)</f>
        <v>480</v>
      </c>
      <c r="AE51" s="102"/>
      <c r="AF51" s="103">
        <f>SUM(AF45:AF50)</f>
        <v>90</v>
      </c>
      <c r="AG51" s="100">
        <f>SUM(AG45:AG50)</f>
        <v>0</v>
      </c>
      <c r="AH51" s="96">
        <f>SUM(AH43:AH50)</f>
        <v>130</v>
      </c>
    </row>
    <row r="52" spans="1:34" s="548" customFormat="1" ht="15.75" customHeight="1" thickBot="1">
      <c r="A52" s="667"/>
      <c r="B52" s="95"/>
      <c r="C52" s="96" t="s">
        <v>23</v>
      </c>
      <c r="D52" s="97"/>
      <c r="E52" s="106"/>
      <c r="F52" s="99">
        <f>SUM(F43:F50)</f>
        <v>4</v>
      </c>
      <c r="G52" s="102"/>
      <c r="H52" s="106"/>
      <c r="I52" s="99">
        <f>SUM(I45:I50)</f>
        <v>7</v>
      </c>
      <c r="J52" s="111"/>
      <c r="K52" s="104"/>
      <c r="L52" s="99">
        <f>SUM(L45:L50)</f>
        <v>9</v>
      </c>
      <c r="M52" s="102"/>
      <c r="N52" s="106"/>
      <c r="O52" s="99">
        <f>SUM(O45:O50)</f>
        <v>0</v>
      </c>
      <c r="P52" s="111"/>
      <c r="Q52" s="104"/>
      <c r="R52" s="99">
        <f>SUM(R45:R50)</f>
        <v>0</v>
      </c>
      <c r="S52" s="102"/>
      <c r="T52" s="106"/>
      <c r="U52" s="99">
        <f>SUM(U45:U50)</f>
        <v>0</v>
      </c>
      <c r="V52" s="111"/>
      <c r="W52" s="104"/>
      <c r="X52" s="99">
        <f>SUM(X45:X50)</f>
        <v>0</v>
      </c>
      <c r="Y52" s="102"/>
      <c r="Z52" s="106"/>
      <c r="AA52" s="99">
        <f>SUM(AA45:AA50)</f>
        <v>0</v>
      </c>
      <c r="AB52" s="111"/>
      <c r="AC52" s="107"/>
      <c r="AD52" s="108"/>
      <c r="AE52" s="109">
        <f>SUM(AE43:AE50)</f>
        <v>20</v>
      </c>
      <c r="AF52" s="110"/>
      <c r="AG52" s="108"/>
      <c r="AH52" s="111"/>
    </row>
    <row r="53" spans="1:34" s="548" customFormat="1" ht="15.75" customHeight="1">
      <c r="A53" s="136">
        <v>2</v>
      </c>
      <c r="B53" s="827" t="s">
        <v>25</v>
      </c>
      <c r="C53" s="828"/>
      <c r="D53" s="75"/>
      <c r="E53" s="115"/>
      <c r="F53" s="113"/>
      <c r="G53" s="114"/>
      <c r="H53" s="115"/>
      <c r="I53" s="113"/>
      <c r="J53" s="116"/>
      <c r="K53" s="112"/>
      <c r="L53" s="113"/>
      <c r="M53" s="114"/>
      <c r="N53" s="115"/>
      <c r="O53" s="113"/>
      <c r="P53" s="116"/>
      <c r="Q53" s="112"/>
      <c r="R53" s="113"/>
      <c r="S53" s="114"/>
      <c r="T53" s="115"/>
      <c r="U53" s="113"/>
      <c r="V53" s="116"/>
      <c r="W53" s="112"/>
      <c r="X53" s="113"/>
      <c r="Y53" s="114"/>
      <c r="Z53" s="115"/>
      <c r="AA53" s="113"/>
      <c r="AB53" s="116"/>
      <c r="AC53" s="112"/>
      <c r="AD53" s="113"/>
      <c r="AE53" s="114"/>
      <c r="AF53" s="83"/>
      <c r="AG53" s="42"/>
      <c r="AH53" s="84"/>
    </row>
    <row r="54" spans="1:34" s="548" customFormat="1" ht="15.75" customHeight="1">
      <c r="A54" s="136" t="s">
        <v>66</v>
      </c>
      <c r="B54" s="825" t="s">
        <v>58</v>
      </c>
      <c r="C54" s="826"/>
      <c r="D54" s="75"/>
      <c r="E54" s="115"/>
      <c r="F54" s="113"/>
      <c r="G54" s="114"/>
      <c r="H54" s="115"/>
      <c r="I54" s="113"/>
      <c r="J54" s="116"/>
      <c r="K54" s="112"/>
      <c r="L54" s="113"/>
      <c r="M54" s="114"/>
      <c r="N54" s="115"/>
      <c r="O54" s="113"/>
      <c r="P54" s="116"/>
      <c r="Q54" s="112"/>
      <c r="R54" s="113"/>
      <c r="S54" s="114"/>
      <c r="T54" s="115"/>
      <c r="U54" s="113"/>
      <c r="V54" s="116"/>
      <c r="W54" s="112"/>
      <c r="X54" s="113"/>
      <c r="Y54" s="114"/>
      <c r="Z54" s="115"/>
      <c r="AA54" s="113"/>
      <c r="AB54" s="116"/>
      <c r="AC54" s="112"/>
      <c r="AD54" s="113"/>
      <c r="AE54" s="114"/>
      <c r="AF54" s="83"/>
      <c r="AG54" s="42"/>
      <c r="AH54" s="84"/>
    </row>
    <row r="55" spans="1:34" s="548" customFormat="1" ht="15.75" customHeight="1">
      <c r="A55" s="528" t="s">
        <v>362</v>
      </c>
      <c r="B55" s="12" t="s">
        <v>9</v>
      </c>
      <c r="C55" s="13" t="s">
        <v>52</v>
      </c>
      <c r="D55" s="6" t="s">
        <v>471</v>
      </c>
      <c r="E55" s="18"/>
      <c r="F55" s="49"/>
      <c r="G55" s="23"/>
      <c r="H55" s="18"/>
      <c r="I55" s="49"/>
      <c r="J55" s="25"/>
      <c r="K55" s="46">
        <v>2</v>
      </c>
      <c r="L55" s="47">
        <v>3</v>
      </c>
      <c r="M55" s="48" t="s">
        <v>48</v>
      </c>
      <c r="N55" s="12"/>
      <c r="O55" s="47"/>
      <c r="P55" s="131"/>
      <c r="Q55" s="46"/>
      <c r="R55" s="47"/>
      <c r="S55" s="48"/>
      <c r="T55" s="12"/>
      <c r="U55" s="47"/>
      <c r="V55" s="131"/>
      <c r="W55" s="46"/>
      <c r="X55" s="47"/>
      <c r="Y55" s="48"/>
      <c r="Z55" s="12"/>
      <c r="AA55" s="47"/>
      <c r="AB55" s="131"/>
      <c r="AC55" s="52">
        <v>35</v>
      </c>
      <c r="AD55" s="86">
        <f aca="true" t="shared" si="7" ref="AD55:AD71">AE55*30</f>
        <v>90</v>
      </c>
      <c r="AE55" s="87">
        <f aca="true" t="shared" si="8" ref="AE55:AE74">F55+I55+L55+O55+R55+U55+X55+AA55</f>
        <v>3</v>
      </c>
      <c r="AF55" s="117">
        <v>20</v>
      </c>
      <c r="AG55" s="51"/>
      <c r="AH55" s="91">
        <v>15</v>
      </c>
    </row>
    <row r="56" spans="1:34" s="548" customFormat="1" ht="15.75" customHeight="1">
      <c r="A56" s="520" t="s">
        <v>267</v>
      </c>
      <c r="B56" s="12" t="s">
        <v>9</v>
      </c>
      <c r="C56" s="13" t="s">
        <v>122</v>
      </c>
      <c r="D56" s="6" t="s">
        <v>470</v>
      </c>
      <c r="E56" s="24"/>
      <c r="F56" s="3"/>
      <c r="G56" s="23"/>
      <c r="H56" s="24"/>
      <c r="I56" s="3"/>
      <c r="J56" s="25"/>
      <c r="K56" s="4"/>
      <c r="L56" s="3"/>
      <c r="M56" s="23"/>
      <c r="N56" s="24">
        <v>2</v>
      </c>
      <c r="O56" s="3">
        <v>3</v>
      </c>
      <c r="P56" s="25" t="s">
        <v>48</v>
      </c>
      <c r="Q56" s="46"/>
      <c r="R56" s="47"/>
      <c r="S56" s="48"/>
      <c r="T56" s="12"/>
      <c r="U56" s="47"/>
      <c r="V56" s="91"/>
      <c r="W56" s="92"/>
      <c r="X56" s="51"/>
      <c r="Y56" s="93"/>
      <c r="Z56" s="7"/>
      <c r="AA56" s="51"/>
      <c r="AB56" s="91"/>
      <c r="AC56" s="52">
        <v>35</v>
      </c>
      <c r="AD56" s="86">
        <f t="shared" si="7"/>
        <v>90</v>
      </c>
      <c r="AE56" s="87">
        <f t="shared" si="8"/>
        <v>3</v>
      </c>
      <c r="AF56" s="396">
        <v>15</v>
      </c>
      <c r="AG56" s="93"/>
      <c r="AH56" s="91">
        <v>20</v>
      </c>
    </row>
    <row r="57" spans="1:34" s="548" customFormat="1" ht="15.75" customHeight="1">
      <c r="A57" s="528" t="s">
        <v>363</v>
      </c>
      <c r="B57" s="12" t="s">
        <v>9</v>
      </c>
      <c r="C57" s="14" t="s">
        <v>139</v>
      </c>
      <c r="D57" s="734" t="s">
        <v>470</v>
      </c>
      <c r="E57" s="12"/>
      <c r="F57" s="47"/>
      <c r="G57" s="48"/>
      <c r="H57" s="12"/>
      <c r="I57" s="47"/>
      <c r="J57" s="131"/>
      <c r="K57" s="46"/>
      <c r="L57" s="47"/>
      <c r="M57" s="48"/>
      <c r="N57" s="12">
        <v>3</v>
      </c>
      <c r="O57" s="47">
        <v>3</v>
      </c>
      <c r="P57" s="131" t="s">
        <v>9</v>
      </c>
      <c r="Q57" s="46"/>
      <c r="R57" s="47"/>
      <c r="S57" s="48"/>
      <c r="T57" s="12"/>
      <c r="U57" s="47"/>
      <c r="V57" s="131"/>
      <c r="W57" s="46"/>
      <c r="X57" s="47"/>
      <c r="Y57" s="48"/>
      <c r="Z57" s="12"/>
      <c r="AA57" s="47"/>
      <c r="AB57" s="131"/>
      <c r="AC57" s="52">
        <v>40</v>
      </c>
      <c r="AD57" s="86">
        <f t="shared" si="7"/>
        <v>90</v>
      </c>
      <c r="AE57" s="87">
        <f t="shared" si="8"/>
        <v>3</v>
      </c>
      <c r="AF57" s="117">
        <v>20</v>
      </c>
      <c r="AG57" s="137"/>
      <c r="AH57" s="91">
        <v>20</v>
      </c>
    </row>
    <row r="58" spans="1:34" s="548" customFormat="1" ht="15.75" customHeight="1">
      <c r="A58" s="520" t="s">
        <v>268</v>
      </c>
      <c r="B58" s="12" t="s">
        <v>9</v>
      </c>
      <c r="C58" s="13" t="s">
        <v>54</v>
      </c>
      <c r="D58" s="517" t="s">
        <v>393</v>
      </c>
      <c r="E58" s="18"/>
      <c r="F58" s="49"/>
      <c r="G58" s="23"/>
      <c r="H58" s="18"/>
      <c r="I58" s="49"/>
      <c r="J58" s="25"/>
      <c r="K58" s="50"/>
      <c r="L58" s="49"/>
      <c r="M58" s="23"/>
      <c r="N58" s="18">
        <v>2</v>
      </c>
      <c r="O58" s="49">
        <v>2</v>
      </c>
      <c r="P58" s="25" t="s">
        <v>48</v>
      </c>
      <c r="Q58" s="50"/>
      <c r="R58" s="49"/>
      <c r="S58" s="23"/>
      <c r="T58" s="18"/>
      <c r="U58" s="49"/>
      <c r="V58" s="25"/>
      <c r="W58" s="50"/>
      <c r="X58" s="49"/>
      <c r="Y58" s="23"/>
      <c r="Z58" s="18"/>
      <c r="AA58" s="49"/>
      <c r="AB58" s="25"/>
      <c r="AC58" s="52">
        <v>30</v>
      </c>
      <c r="AD58" s="86">
        <f t="shared" si="7"/>
        <v>60</v>
      </c>
      <c r="AE58" s="87">
        <f t="shared" si="8"/>
        <v>2</v>
      </c>
      <c r="AF58" s="117">
        <v>20</v>
      </c>
      <c r="AG58" s="51"/>
      <c r="AH58" s="91">
        <v>10</v>
      </c>
    </row>
    <row r="59" spans="1:34" s="548" customFormat="1" ht="15.75" customHeight="1">
      <c r="A59" s="520" t="s">
        <v>238</v>
      </c>
      <c r="B59" s="12" t="s">
        <v>9</v>
      </c>
      <c r="C59" s="15" t="s">
        <v>72</v>
      </c>
      <c r="D59" s="153" t="s">
        <v>113</v>
      </c>
      <c r="E59" s="18"/>
      <c r="F59" s="49"/>
      <c r="G59" s="23"/>
      <c r="H59" s="18"/>
      <c r="I59" s="49"/>
      <c r="J59" s="25"/>
      <c r="K59" s="554"/>
      <c r="L59" s="561"/>
      <c r="M59" s="554"/>
      <c r="N59" s="139">
        <v>2</v>
      </c>
      <c r="O59" s="140">
        <v>3</v>
      </c>
      <c r="P59" s="141" t="s">
        <v>9</v>
      </c>
      <c r="Q59" s="50"/>
      <c r="R59" s="49"/>
      <c r="S59" s="23"/>
      <c r="T59" s="18"/>
      <c r="U59" s="49"/>
      <c r="V59" s="25"/>
      <c r="W59" s="50"/>
      <c r="X59" s="49"/>
      <c r="Y59" s="23"/>
      <c r="Z59" s="18"/>
      <c r="AA59" s="49"/>
      <c r="AB59" s="25"/>
      <c r="AC59" s="52">
        <v>35</v>
      </c>
      <c r="AD59" s="86">
        <f t="shared" si="7"/>
        <v>90</v>
      </c>
      <c r="AE59" s="87">
        <f t="shared" si="8"/>
        <v>3</v>
      </c>
      <c r="AF59" s="117">
        <v>20</v>
      </c>
      <c r="AG59" s="137"/>
      <c r="AH59" s="91">
        <v>15</v>
      </c>
    </row>
    <row r="60" spans="1:34" s="548" customFormat="1" ht="15.75" customHeight="1">
      <c r="A60" s="521" t="s">
        <v>406</v>
      </c>
      <c r="B60" s="12" t="s">
        <v>9</v>
      </c>
      <c r="C60" s="13" t="s">
        <v>227</v>
      </c>
      <c r="D60" s="514" t="s">
        <v>116</v>
      </c>
      <c r="E60" s="18"/>
      <c r="F60" s="49"/>
      <c r="G60" s="23"/>
      <c r="H60" s="18"/>
      <c r="I60" s="49"/>
      <c r="J60" s="25"/>
      <c r="K60" s="50"/>
      <c r="L60" s="49"/>
      <c r="M60" s="23"/>
      <c r="N60" s="12">
        <v>1</v>
      </c>
      <c r="O60" s="47">
        <v>2</v>
      </c>
      <c r="P60" s="131" t="s">
        <v>48</v>
      </c>
      <c r="Q60" s="46"/>
      <c r="R60" s="47"/>
      <c r="S60" s="48"/>
      <c r="T60" s="12"/>
      <c r="U60" s="47"/>
      <c r="V60" s="131"/>
      <c r="W60" s="46"/>
      <c r="X60" s="47"/>
      <c r="Y60" s="48"/>
      <c r="Z60" s="12"/>
      <c r="AA60" s="47"/>
      <c r="AB60" s="131"/>
      <c r="AC60" s="52">
        <v>15</v>
      </c>
      <c r="AD60" s="86">
        <f t="shared" si="7"/>
        <v>60</v>
      </c>
      <c r="AE60" s="87">
        <f t="shared" si="8"/>
        <v>2</v>
      </c>
      <c r="AF60" s="117">
        <v>5</v>
      </c>
      <c r="AG60" s="137"/>
      <c r="AH60" s="91">
        <v>10</v>
      </c>
    </row>
    <row r="61" spans="1:34" s="548" customFormat="1" ht="15.75" customHeight="1">
      <c r="A61" s="520" t="s">
        <v>269</v>
      </c>
      <c r="B61" s="12" t="s">
        <v>9</v>
      </c>
      <c r="C61" s="15" t="s">
        <v>55</v>
      </c>
      <c r="D61" s="734" t="s">
        <v>417</v>
      </c>
      <c r="E61" s="18"/>
      <c r="F61" s="553"/>
      <c r="G61" s="554"/>
      <c r="H61" s="18"/>
      <c r="I61" s="553"/>
      <c r="J61" s="555"/>
      <c r="K61" s="50"/>
      <c r="L61" s="134"/>
      <c r="M61" s="135"/>
      <c r="N61" s="142">
        <v>2</v>
      </c>
      <c r="O61" s="547">
        <v>3</v>
      </c>
      <c r="P61" s="143" t="s">
        <v>9</v>
      </c>
      <c r="Q61" s="50"/>
      <c r="R61" s="49"/>
      <c r="S61" s="23"/>
      <c r="T61" s="18"/>
      <c r="U61" s="49"/>
      <c r="V61" s="25"/>
      <c r="W61" s="50"/>
      <c r="X61" s="49"/>
      <c r="Y61" s="23"/>
      <c r="Z61" s="18"/>
      <c r="AA61" s="49"/>
      <c r="AB61" s="25"/>
      <c r="AC61" s="52">
        <v>35</v>
      </c>
      <c r="AD61" s="86">
        <f t="shared" si="7"/>
        <v>90</v>
      </c>
      <c r="AE61" s="87">
        <f t="shared" si="8"/>
        <v>3</v>
      </c>
      <c r="AF61" s="117">
        <v>25</v>
      </c>
      <c r="AG61" s="51"/>
      <c r="AH61" s="91">
        <v>10</v>
      </c>
    </row>
    <row r="62" spans="1:34" s="548" customFormat="1" ht="15.75" customHeight="1">
      <c r="A62" s="529" t="s">
        <v>364</v>
      </c>
      <c r="B62" s="12" t="s">
        <v>9</v>
      </c>
      <c r="C62" s="16" t="s">
        <v>138</v>
      </c>
      <c r="D62" s="144" t="s">
        <v>418</v>
      </c>
      <c r="E62" s="18"/>
      <c r="F62" s="49"/>
      <c r="G62" s="23"/>
      <c r="H62" s="18"/>
      <c r="I62" s="49"/>
      <c r="J62" s="25"/>
      <c r="K62" s="50"/>
      <c r="L62" s="145"/>
      <c r="M62" s="146"/>
      <c r="N62" s="18">
        <v>2</v>
      </c>
      <c r="O62" s="49">
        <v>3</v>
      </c>
      <c r="P62" s="25" t="s">
        <v>48</v>
      </c>
      <c r="Q62" s="50"/>
      <c r="R62" s="49"/>
      <c r="S62" s="23"/>
      <c r="T62" s="550"/>
      <c r="U62" s="551"/>
      <c r="V62" s="552"/>
      <c r="W62" s="147"/>
      <c r="X62" s="148"/>
      <c r="Y62" s="149"/>
      <c r="Z62" s="150"/>
      <c r="AA62" s="148"/>
      <c r="AB62" s="151"/>
      <c r="AC62" s="52">
        <v>35</v>
      </c>
      <c r="AD62" s="86">
        <f t="shared" si="7"/>
        <v>90</v>
      </c>
      <c r="AE62" s="87">
        <f t="shared" si="8"/>
        <v>3</v>
      </c>
      <c r="AF62" s="117">
        <v>15</v>
      </c>
      <c r="AG62" s="137"/>
      <c r="AH62" s="91">
        <v>20</v>
      </c>
    </row>
    <row r="63" spans="1:34" s="548" customFormat="1" ht="14.25">
      <c r="A63" s="522" t="s">
        <v>239</v>
      </c>
      <c r="B63" s="12" t="s">
        <v>9</v>
      </c>
      <c r="C63" s="15" t="s">
        <v>74</v>
      </c>
      <c r="D63" s="749" t="s">
        <v>395</v>
      </c>
      <c r="E63" s="18"/>
      <c r="F63" s="49"/>
      <c r="G63" s="23"/>
      <c r="H63" s="18"/>
      <c r="I63" s="49"/>
      <c r="J63" s="25"/>
      <c r="K63" s="50"/>
      <c r="L63" s="49"/>
      <c r="M63" s="23"/>
      <c r="N63" s="18">
        <v>2</v>
      </c>
      <c r="O63" s="49">
        <v>3</v>
      </c>
      <c r="P63" s="25" t="s">
        <v>9</v>
      </c>
      <c r="Q63" s="554"/>
      <c r="R63" s="553"/>
      <c r="S63" s="554"/>
      <c r="T63" s="18"/>
      <c r="U63" s="49"/>
      <c r="V63" s="25"/>
      <c r="W63" s="50"/>
      <c r="X63" s="49"/>
      <c r="Y63" s="23"/>
      <c r="Z63" s="18"/>
      <c r="AA63" s="49"/>
      <c r="AB63" s="25"/>
      <c r="AC63" s="52">
        <v>35</v>
      </c>
      <c r="AD63" s="86">
        <f t="shared" si="7"/>
        <v>90</v>
      </c>
      <c r="AE63" s="87">
        <f t="shared" si="8"/>
        <v>3</v>
      </c>
      <c r="AF63" s="117">
        <v>25</v>
      </c>
      <c r="AG63" s="51"/>
      <c r="AH63" s="152">
        <v>10</v>
      </c>
    </row>
    <row r="64" spans="1:34" s="548" customFormat="1" ht="15.75" customHeight="1">
      <c r="A64" s="520" t="s">
        <v>240</v>
      </c>
      <c r="B64" s="12" t="s">
        <v>9</v>
      </c>
      <c r="C64" s="15" t="s">
        <v>80</v>
      </c>
      <c r="D64" s="144" t="s">
        <v>453</v>
      </c>
      <c r="E64" s="18"/>
      <c r="F64" s="49"/>
      <c r="G64" s="23"/>
      <c r="H64" s="18"/>
      <c r="I64" s="49"/>
      <c r="J64" s="25"/>
      <c r="K64" s="50"/>
      <c r="L64" s="49"/>
      <c r="M64" s="23"/>
      <c r="N64" s="18">
        <v>2</v>
      </c>
      <c r="O64" s="49">
        <v>3</v>
      </c>
      <c r="P64" s="25" t="s">
        <v>9</v>
      </c>
      <c r="Q64" s="50"/>
      <c r="R64" s="49"/>
      <c r="S64" s="23"/>
      <c r="T64" s="18"/>
      <c r="U64" s="49"/>
      <c r="V64" s="25"/>
      <c r="W64" s="50"/>
      <c r="X64" s="49"/>
      <c r="Y64" s="23"/>
      <c r="Z64" s="18"/>
      <c r="AA64" s="49"/>
      <c r="AB64" s="25"/>
      <c r="AC64" s="52">
        <v>35</v>
      </c>
      <c r="AD64" s="86">
        <f t="shared" si="7"/>
        <v>90</v>
      </c>
      <c r="AE64" s="87">
        <f t="shared" si="8"/>
        <v>3</v>
      </c>
      <c r="AF64" s="117">
        <v>15</v>
      </c>
      <c r="AG64" s="51"/>
      <c r="AH64" s="152">
        <v>20</v>
      </c>
    </row>
    <row r="65" spans="1:34" s="548" customFormat="1" ht="15.75" customHeight="1">
      <c r="A65" s="520" t="s">
        <v>241</v>
      </c>
      <c r="B65" s="12" t="s">
        <v>9</v>
      </c>
      <c r="C65" s="15" t="s">
        <v>75</v>
      </c>
      <c r="D65" s="153" t="s">
        <v>115</v>
      </c>
      <c r="E65" s="18"/>
      <c r="F65" s="49"/>
      <c r="G65" s="23"/>
      <c r="H65" s="18"/>
      <c r="I65" s="49"/>
      <c r="J65" s="25"/>
      <c r="K65" s="50"/>
      <c r="L65" s="49"/>
      <c r="M65" s="23"/>
      <c r="N65" s="18">
        <v>2</v>
      </c>
      <c r="O65" s="49">
        <v>3</v>
      </c>
      <c r="P65" s="25" t="s">
        <v>123</v>
      </c>
      <c r="Q65" s="50"/>
      <c r="R65" s="49"/>
      <c r="S65" s="23"/>
      <c r="T65" s="18"/>
      <c r="U65" s="49"/>
      <c r="V65" s="25"/>
      <c r="W65" s="50"/>
      <c r="X65" s="49"/>
      <c r="Y65" s="23"/>
      <c r="Z65" s="18"/>
      <c r="AA65" s="49"/>
      <c r="AB65" s="25"/>
      <c r="AC65" s="52">
        <v>35</v>
      </c>
      <c r="AD65" s="86">
        <f>AE65*30</f>
        <v>90</v>
      </c>
      <c r="AE65" s="87">
        <f>F65+I65+L65+O65+R65+U65+X65+AA65</f>
        <v>3</v>
      </c>
      <c r="AF65" s="117">
        <v>10</v>
      </c>
      <c r="AG65" s="137"/>
      <c r="AH65" s="91">
        <v>25</v>
      </c>
    </row>
    <row r="66" spans="1:34" s="549" customFormat="1" ht="15.75" customHeight="1">
      <c r="A66" s="520" t="s">
        <v>242</v>
      </c>
      <c r="B66" s="18" t="s">
        <v>9</v>
      </c>
      <c r="C66" s="15" t="s">
        <v>137</v>
      </c>
      <c r="D66" s="153" t="s">
        <v>113</v>
      </c>
      <c r="E66" s="18"/>
      <c r="F66" s="49"/>
      <c r="G66" s="23"/>
      <c r="H66" s="18"/>
      <c r="I66" s="49"/>
      <c r="J66" s="25"/>
      <c r="K66" s="50"/>
      <c r="L66" s="49"/>
      <c r="M66" s="23"/>
      <c r="N66" s="18"/>
      <c r="O66" s="49"/>
      <c r="P66" s="25"/>
      <c r="Q66" s="50">
        <v>2</v>
      </c>
      <c r="R66" s="49">
        <v>3</v>
      </c>
      <c r="S66" s="23" t="s">
        <v>219</v>
      </c>
      <c r="T66" s="18"/>
      <c r="U66" s="49"/>
      <c r="V66" s="25"/>
      <c r="W66" s="50"/>
      <c r="X66" s="49"/>
      <c r="Y66" s="23"/>
      <c r="Z66" s="18"/>
      <c r="AA66" s="49"/>
      <c r="AB66" s="25"/>
      <c r="AC66" s="52">
        <v>35</v>
      </c>
      <c r="AD66" s="86">
        <f t="shared" si="7"/>
        <v>90</v>
      </c>
      <c r="AE66" s="87">
        <f t="shared" si="8"/>
        <v>3</v>
      </c>
      <c r="AF66" s="117">
        <v>30</v>
      </c>
      <c r="AG66" s="51"/>
      <c r="AH66" s="152">
        <v>5</v>
      </c>
    </row>
    <row r="67" spans="1:34" s="549" customFormat="1" ht="15.75" customHeight="1">
      <c r="A67" s="177" t="s">
        <v>365</v>
      </c>
      <c r="B67" s="18" t="s">
        <v>9</v>
      </c>
      <c r="C67" s="17" t="s">
        <v>56</v>
      </c>
      <c r="D67" s="735" t="s">
        <v>391</v>
      </c>
      <c r="E67" s="18"/>
      <c r="F67" s="49"/>
      <c r="G67" s="23"/>
      <c r="H67" s="18"/>
      <c r="I67" s="49"/>
      <c r="J67" s="25"/>
      <c r="K67" s="50"/>
      <c r="L67" s="49"/>
      <c r="M67" s="23"/>
      <c r="N67" s="18"/>
      <c r="O67" s="49"/>
      <c r="P67" s="25"/>
      <c r="Q67" s="50">
        <v>3</v>
      </c>
      <c r="R67" s="49">
        <v>4</v>
      </c>
      <c r="S67" s="23" t="s">
        <v>9</v>
      </c>
      <c r="T67" s="139"/>
      <c r="U67" s="140"/>
      <c r="V67" s="141"/>
      <c r="W67" s="154"/>
      <c r="X67" s="140"/>
      <c r="Y67" s="155"/>
      <c r="Z67" s="139"/>
      <c r="AA67" s="140"/>
      <c r="AB67" s="141"/>
      <c r="AC67" s="52">
        <v>45</v>
      </c>
      <c r="AD67" s="86">
        <f t="shared" si="7"/>
        <v>120</v>
      </c>
      <c r="AE67" s="87">
        <f t="shared" si="8"/>
        <v>4</v>
      </c>
      <c r="AF67" s="117">
        <v>25</v>
      </c>
      <c r="AG67" s="51"/>
      <c r="AH67" s="91">
        <v>20</v>
      </c>
    </row>
    <row r="68" spans="1:34" s="549" customFormat="1" ht="15.75" customHeight="1">
      <c r="A68" s="520" t="s">
        <v>270</v>
      </c>
      <c r="B68" s="18" t="s">
        <v>9</v>
      </c>
      <c r="C68" s="15" t="s">
        <v>111</v>
      </c>
      <c r="D68" s="517" t="s">
        <v>393</v>
      </c>
      <c r="E68" s="18"/>
      <c r="F68" s="49"/>
      <c r="G68" s="23"/>
      <c r="H68" s="18"/>
      <c r="I68" s="49"/>
      <c r="J68" s="25"/>
      <c r="K68" s="50"/>
      <c r="L68" s="49"/>
      <c r="M68" s="23"/>
      <c r="N68" s="18"/>
      <c r="O68" s="49"/>
      <c r="P68" s="25"/>
      <c r="Q68" s="50">
        <v>4</v>
      </c>
      <c r="R68" s="49">
        <v>5</v>
      </c>
      <c r="S68" s="23" t="s">
        <v>9</v>
      </c>
      <c r="T68" s="18"/>
      <c r="U68" s="49"/>
      <c r="V68" s="25"/>
      <c r="W68" s="50"/>
      <c r="X68" s="49"/>
      <c r="Y68" s="23"/>
      <c r="Z68" s="18"/>
      <c r="AA68" s="49"/>
      <c r="AB68" s="25"/>
      <c r="AC68" s="52">
        <v>55</v>
      </c>
      <c r="AD68" s="86">
        <f t="shared" si="7"/>
        <v>150</v>
      </c>
      <c r="AE68" s="87">
        <f t="shared" si="8"/>
        <v>5</v>
      </c>
      <c r="AF68" s="117">
        <v>30</v>
      </c>
      <c r="AG68" s="51"/>
      <c r="AH68" s="91">
        <v>25</v>
      </c>
    </row>
    <row r="69" spans="1:34" s="549" customFormat="1" ht="15.75" customHeight="1">
      <c r="A69" s="520" t="s">
        <v>366</v>
      </c>
      <c r="B69" s="18" t="s">
        <v>9</v>
      </c>
      <c r="C69" s="15" t="s">
        <v>57</v>
      </c>
      <c r="D69" s="517" t="s">
        <v>112</v>
      </c>
      <c r="E69" s="18"/>
      <c r="F69" s="49"/>
      <c r="G69" s="23"/>
      <c r="H69" s="18"/>
      <c r="I69" s="49"/>
      <c r="J69" s="25"/>
      <c r="K69" s="50"/>
      <c r="L69" s="49"/>
      <c r="M69" s="23"/>
      <c r="N69" s="18"/>
      <c r="O69" s="49"/>
      <c r="P69" s="25"/>
      <c r="Q69" s="50">
        <v>2</v>
      </c>
      <c r="R69" s="49">
        <v>3</v>
      </c>
      <c r="S69" s="23" t="s">
        <v>48</v>
      </c>
      <c r="T69" s="18"/>
      <c r="U69" s="49"/>
      <c r="V69" s="25"/>
      <c r="W69" s="50"/>
      <c r="X69" s="49"/>
      <c r="Y69" s="23"/>
      <c r="Z69" s="18"/>
      <c r="AA69" s="49"/>
      <c r="AB69" s="25"/>
      <c r="AC69" s="52">
        <v>35</v>
      </c>
      <c r="AD69" s="86">
        <f t="shared" si="7"/>
        <v>90</v>
      </c>
      <c r="AE69" s="87">
        <f t="shared" si="8"/>
        <v>3</v>
      </c>
      <c r="AF69" s="117">
        <v>20</v>
      </c>
      <c r="AG69" s="51"/>
      <c r="AH69" s="152">
        <v>15</v>
      </c>
    </row>
    <row r="70" spans="1:34" s="549" customFormat="1" ht="15.75" customHeight="1">
      <c r="A70" s="520" t="s">
        <v>367</v>
      </c>
      <c r="B70" s="18" t="s">
        <v>9</v>
      </c>
      <c r="C70" s="15" t="s">
        <v>136</v>
      </c>
      <c r="D70" s="144" t="s">
        <v>418</v>
      </c>
      <c r="E70" s="18"/>
      <c r="F70" s="49"/>
      <c r="G70" s="23"/>
      <c r="H70" s="18"/>
      <c r="I70" s="49"/>
      <c r="J70" s="25"/>
      <c r="K70" s="50"/>
      <c r="L70" s="49"/>
      <c r="M70" s="23"/>
      <c r="N70" s="18"/>
      <c r="O70" s="49"/>
      <c r="P70" s="25"/>
      <c r="Q70" s="50">
        <v>2</v>
      </c>
      <c r="R70" s="49">
        <v>3</v>
      </c>
      <c r="S70" s="23" t="s">
        <v>48</v>
      </c>
      <c r="T70" s="18"/>
      <c r="U70" s="49"/>
      <c r="V70" s="25"/>
      <c r="W70" s="50"/>
      <c r="X70" s="49"/>
      <c r="Y70" s="23"/>
      <c r="Z70" s="18"/>
      <c r="AA70" s="49"/>
      <c r="AB70" s="25"/>
      <c r="AC70" s="52">
        <v>35</v>
      </c>
      <c r="AD70" s="86">
        <f t="shared" si="7"/>
        <v>90</v>
      </c>
      <c r="AE70" s="87">
        <f t="shared" si="8"/>
        <v>3</v>
      </c>
      <c r="AF70" s="117">
        <v>15</v>
      </c>
      <c r="AG70" s="51"/>
      <c r="AH70" s="91">
        <v>20</v>
      </c>
    </row>
    <row r="71" spans="1:34" s="548" customFormat="1" ht="15.75" customHeight="1">
      <c r="A71" s="520" t="s">
        <v>243</v>
      </c>
      <c r="B71" s="12" t="s">
        <v>9</v>
      </c>
      <c r="C71" s="15" t="s">
        <v>76</v>
      </c>
      <c r="D71" s="89" t="s">
        <v>430</v>
      </c>
      <c r="E71" s="18"/>
      <c r="F71" s="49"/>
      <c r="G71" s="23"/>
      <c r="H71" s="18"/>
      <c r="I71" s="49"/>
      <c r="J71" s="25"/>
      <c r="K71" s="50"/>
      <c r="L71" s="49"/>
      <c r="M71" s="23"/>
      <c r="N71" s="18"/>
      <c r="O71" s="49"/>
      <c r="P71" s="25"/>
      <c r="Q71" s="50">
        <v>2</v>
      </c>
      <c r="R71" s="49">
        <v>3</v>
      </c>
      <c r="S71" s="23" t="s">
        <v>9</v>
      </c>
      <c r="T71" s="18"/>
      <c r="U71" s="49"/>
      <c r="V71" s="25"/>
      <c r="W71" s="50"/>
      <c r="X71" s="49"/>
      <c r="Y71" s="23"/>
      <c r="Z71" s="18"/>
      <c r="AA71" s="49"/>
      <c r="AB71" s="25"/>
      <c r="AC71" s="52">
        <v>30</v>
      </c>
      <c r="AD71" s="86">
        <f t="shared" si="7"/>
        <v>90</v>
      </c>
      <c r="AE71" s="87">
        <f t="shared" si="8"/>
        <v>3</v>
      </c>
      <c r="AF71" s="117">
        <v>20</v>
      </c>
      <c r="AG71" s="137"/>
      <c r="AH71" s="91">
        <v>10</v>
      </c>
    </row>
    <row r="72" spans="1:34" s="548" customFormat="1" ht="15.75" customHeight="1">
      <c r="A72" s="520"/>
      <c r="B72" s="12" t="s">
        <v>11</v>
      </c>
      <c r="C72" s="15" t="s">
        <v>231</v>
      </c>
      <c r="D72" s="153"/>
      <c r="E72" s="18"/>
      <c r="F72" s="49"/>
      <c r="G72" s="23"/>
      <c r="H72" s="18"/>
      <c r="I72" s="49"/>
      <c r="J72" s="25"/>
      <c r="K72" s="50"/>
      <c r="L72" s="49"/>
      <c r="M72" s="23"/>
      <c r="N72" s="18"/>
      <c r="O72" s="49"/>
      <c r="P72" s="25"/>
      <c r="Q72" s="50">
        <v>1</v>
      </c>
      <c r="R72" s="49">
        <v>2</v>
      </c>
      <c r="S72" s="23" t="s">
        <v>48</v>
      </c>
      <c r="T72" s="18"/>
      <c r="U72" s="49"/>
      <c r="V72" s="25"/>
      <c r="W72" s="50"/>
      <c r="X72" s="49"/>
      <c r="Y72" s="23"/>
      <c r="Z72" s="18"/>
      <c r="AA72" s="49"/>
      <c r="AB72" s="25"/>
      <c r="AC72" s="52">
        <v>15</v>
      </c>
      <c r="AD72" s="86">
        <f>AE72*30</f>
        <v>60</v>
      </c>
      <c r="AE72" s="87">
        <f t="shared" si="8"/>
        <v>2</v>
      </c>
      <c r="AF72" s="117">
        <v>8</v>
      </c>
      <c r="AG72" s="156"/>
      <c r="AH72" s="91">
        <v>7</v>
      </c>
    </row>
    <row r="73" spans="1:34" s="548" customFormat="1" ht="15.75" customHeight="1">
      <c r="A73" s="520" t="s">
        <v>244</v>
      </c>
      <c r="B73" s="12" t="s">
        <v>9</v>
      </c>
      <c r="C73" s="15" t="s">
        <v>77</v>
      </c>
      <c r="D73" s="153" t="s">
        <v>113</v>
      </c>
      <c r="E73" s="18"/>
      <c r="F73" s="49"/>
      <c r="G73" s="23"/>
      <c r="H73" s="18"/>
      <c r="I73" s="49"/>
      <c r="J73" s="25"/>
      <c r="K73" s="50"/>
      <c r="L73" s="49"/>
      <c r="M73" s="23"/>
      <c r="N73" s="18"/>
      <c r="O73" s="49"/>
      <c r="P73" s="25"/>
      <c r="Q73" s="50"/>
      <c r="R73" s="49"/>
      <c r="S73" s="23"/>
      <c r="T73" s="18">
        <v>2</v>
      </c>
      <c r="U73" s="49">
        <v>3</v>
      </c>
      <c r="V73" s="25" t="s">
        <v>404</v>
      </c>
      <c r="W73" s="50"/>
      <c r="X73" s="49"/>
      <c r="Y73" s="23"/>
      <c r="Z73" s="18"/>
      <c r="AA73" s="49"/>
      <c r="AB73" s="25"/>
      <c r="AC73" s="52">
        <v>35</v>
      </c>
      <c r="AD73" s="86">
        <f>AE73*30</f>
        <v>90</v>
      </c>
      <c r="AE73" s="87">
        <f t="shared" si="8"/>
        <v>3</v>
      </c>
      <c r="AF73" s="117">
        <v>0</v>
      </c>
      <c r="AG73" s="156"/>
      <c r="AH73" s="91">
        <v>35</v>
      </c>
    </row>
    <row r="74" spans="1:34" s="548" customFormat="1" ht="15.75" customHeight="1" thickBot="1">
      <c r="A74" s="520" t="s">
        <v>245</v>
      </c>
      <c r="B74" s="12" t="s">
        <v>9</v>
      </c>
      <c r="C74" s="15" t="s">
        <v>78</v>
      </c>
      <c r="D74" s="153" t="s">
        <v>113</v>
      </c>
      <c r="E74" s="18"/>
      <c r="F74" s="49"/>
      <c r="G74" s="23"/>
      <c r="H74" s="18"/>
      <c r="I74" s="49"/>
      <c r="J74" s="25"/>
      <c r="K74" s="50"/>
      <c r="L74" s="49"/>
      <c r="M74" s="23"/>
      <c r="N74" s="18"/>
      <c r="O74" s="49"/>
      <c r="P74" s="25"/>
      <c r="Q74" s="50"/>
      <c r="R74" s="49"/>
      <c r="S74" s="23"/>
      <c r="T74" s="18"/>
      <c r="U74" s="49"/>
      <c r="V74" s="25"/>
      <c r="W74" s="50">
        <v>3</v>
      </c>
      <c r="X74" s="49">
        <v>4</v>
      </c>
      <c r="Y74" s="23" t="s">
        <v>219</v>
      </c>
      <c r="Z74" s="18"/>
      <c r="AA74" s="49"/>
      <c r="AB74" s="25"/>
      <c r="AC74" s="52">
        <v>45</v>
      </c>
      <c r="AD74" s="86">
        <f>AE74*30</f>
        <v>120</v>
      </c>
      <c r="AE74" s="87">
        <f t="shared" si="8"/>
        <v>4</v>
      </c>
      <c r="AF74" s="117">
        <v>25</v>
      </c>
      <c r="AG74" s="51"/>
      <c r="AH74" s="91">
        <v>20</v>
      </c>
    </row>
    <row r="75" spans="1:34" ht="15.75" customHeight="1" thickBot="1">
      <c r="A75" s="420"/>
      <c r="B75" s="421"/>
      <c r="C75" s="422" t="s">
        <v>24</v>
      </c>
      <c r="D75" s="97"/>
      <c r="E75" s="427">
        <f>SUM(E55:E74)</f>
        <v>0</v>
      </c>
      <c r="F75" s="424"/>
      <c r="G75" s="434"/>
      <c r="H75" s="427">
        <f>SUM(H55:H74)</f>
        <v>0</v>
      </c>
      <c r="I75" s="424"/>
      <c r="J75" s="428"/>
      <c r="K75" s="426">
        <f>SUM(K55:K74)</f>
        <v>2</v>
      </c>
      <c r="L75" s="424"/>
      <c r="M75" s="434"/>
      <c r="N75" s="580">
        <f>SUM(N56:N74)</f>
        <v>20</v>
      </c>
      <c r="O75" s="424"/>
      <c r="P75" s="428"/>
      <c r="Q75" s="426">
        <f>SUM(Q66:Q74)</f>
        <v>16</v>
      </c>
      <c r="R75" s="424"/>
      <c r="S75" s="434"/>
      <c r="T75" s="427">
        <f>SUM(T55:T74)</f>
        <v>2</v>
      </c>
      <c r="U75" s="424"/>
      <c r="V75" s="428"/>
      <c r="W75" s="426">
        <f>SUM(W55:W74)</f>
        <v>3</v>
      </c>
      <c r="X75" s="424"/>
      <c r="Y75" s="434"/>
      <c r="Z75" s="427">
        <f>SUM(Z55:Z74)</f>
        <v>0</v>
      </c>
      <c r="AA75" s="424"/>
      <c r="AB75" s="428"/>
      <c r="AC75" s="98">
        <f>SUM(AC55:AC74)</f>
        <v>695</v>
      </c>
      <c r="AD75" s="99">
        <f>SUM(AD55:AD74)</f>
        <v>1830</v>
      </c>
      <c r="AE75" s="102"/>
      <c r="AF75" s="103">
        <f>SUM(AF55:AF74)</f>
        <v>363</v>
      </c>
      <c r="AG75" s="100">
        <f>SUM(AG55:AG74)</f>
        <v>0</v>
      </c>
      <c r="AH75" s="422">
        <f>SUM(AH55:AH74)</f>
        <v>332</v>
      </c>
    </row>
    <row r="76" spans="1:34" ht="15.75" customHeight="1" thickBot="1">
      <c r="A76" s="420"/>
      <c r="B76" s="421"/>
      <c r="C76" s="422" t="s">
        <v>23</v>
      </c>
      <c r="D76" s="97"/>
      <c r="E76" s="427"/>
      <c r="F76" s="424">
        <f>SUM(F55:F74)</f>
        <v>0</v>
      </c>
      <c r="G76" s="434"/>
      <c r="H76" s="427"/>
      <c r="I76" s="424">
        <f>SUM(I55:I74)</f>
        <v>0</v>
      </c>
      <c r="J76" s="428"/>
      <c r="K76" s="426"/>
      <c r="L76" s="424">
        <f>SUM(L55:L74)</f>
        <v>3</v>
      </c>
      <c r="M76" s="434"/>
      <c r="N76" s="427"/>
      <c r="O76" s="581">
        <f>SUM(O56:O75)</f>
        <v>28</v>
      </c>
      <c r="P76" s="428"/>
      <c r="Q76" s="426"/>
      <c r="R76" s="424">
        <f>SUM(R66:R74)</f>
        <v>23</v>
      </c>
      <c r="S76" s="434"/>
      <c r="T76" s="427"/>
      <c r="U76" s="424">
        <f>SUM(U55:U74)</f>
        <v>3</v>
      </c>
      <c r="V76" s="428"/>
      <c r="W76" s="426"/>
      <c r="X76" s="424">
        <f>SUM(X74)</f>
        <v>4</v>
      </c>
      <c r="Y76" s="434"/>
      <c r="Z76" s="427"/>
      <c r="AA76" s="424">
        <f>SUM(AA55:AA74)</f>
        <v>0</v>
      </c>
      <c r="AB76" s="428"/>
      <c r="AC76" s="107"/>
      <c r="AD76" s="108"/>
      <c r="AE76" s="109">
        <f>SUM(AE55:AE74)</f>
        <v>61</v>
      </c>
      <c r="AF76" s="110"/>
      <c r="AG76" s="108"/>
      <c r="AH76" s="428"/>
    </row>
    <row r="77" spans="1:34" ht="15.75" customHeight="1">
      <c r="A77" s="435" t="s">
        <v>67</v>
      </c>
      <c r="B77" s="436"/>
      <c r="C77" s="437" t="s">
        <v>59</v>
      </c>
      <c r="D77" s="75"/>
      <c r="E77" s="432"/>
      <c r="F77" s="430"/>
      <c r="G77" s="431"/>
      <c r="H77" s="432"/>
      <c r="I77" s="430"/>
      <c r="J77" s="433"/>
      <c r="K77" s="429"/>
      <c r="L77" s="430"/>
      <c r="M77" s="431"/>
      <c r="N77" s="432"/>
      <c r="O77" s="582"/>
      <c r="P77" s="433"/>
      <c r="Q77" s="429"/>
      <c r="R77" s="430"/>
      <c r="S77" s="431"/>
      <c r="T77" s="432"/>
      <c r="U77" s="430"/>
      <c r="V77" s="433"/>
      <c r="W77" s="429"/>
      <c r="X77" s="430"/>
      <c r="Y77" s="431"/>
      <c r="Z77" s="432"/>
      <c r="AA77" s="430"/>
      <c r="AB77" s="433"/>
      <c r="AC77" s="112"/>
      <c r="AD77" s="113"/>
      <c r="AE77" s="114"/>
      <c r="AF77" s="83"/>
      <c r="AG77" s="42"/>
      <c r="AH77" s="417"/>
    </row>
    <row r="78" spans="1:34" ht="14.25">
      <c r="A78" s="541" t="s">
        <v>258</v>
      </c>
      <c r="B78" s="38" t="s">
        <v>10</v>
      </c>
      <c r="C78" s="39" t="s">
        <v>160</v>
      </c>
      <c r="D78" s="744" t="s">
        <v>394</v>
      </c>
      <c r="E78" s="441"/>
      <c r="F78" s="439"/>
      <c r="G78" s="440"/>
      <c r="H78" s="441"/>
      <c r="I78" s="439"/>
      <c r="J78" s="442"/>
      <c r="K78" s="438"/>
      <c r="L78" s="439"/>
      <c r="M78" s="440"/>
      <c r="N78" s="441"/>
      <c r="O78" s="439"/>
      <c r="P78" s="442"/>
      <c r="Q78" s="438">
        <v>3</v>
      </c>
      <c r="R78" s="439">
        <v>3</v>
      </c>
      <c r="S78" s="440" t="s">
        <v>9</v>
      </c>
      <c r="T78" s="441"/>
      <c r="U78" s="439"/>
      <c r="V78" s="442"/>
      <c r="W78" s="438"/>
      <c r="X78" s="439"/>
      <c r="Y78" s="440"/>
      <c r="Z78" s="441"/>
      <c r="AA78" s="439"/>
      <c r="AB78" s="442"/>
      <c r="AC78" s="52">
        <v>40</v>
      </c>
      <c r="AD78" s="86">
        <f aca="true" t="shared" si="9" ref="AD78:AD84">AE78*30</f>
        <v>90</v>
      </c>
      <c r="AE78" s="87">
        <f>F78+I78+L78+O78+R78+U78+X78+AA78</f>
        <v>3</v>
      </c>
      <c r="AF78" s="93"/>
      <c r="AG78" s="51">
        <v>15</v>
      </c>
      <c r="AH78" s="91">
        <v>25</v>
      </c>
    </row>
    <row r="79" spans="1:34" ht="15.75" customHeight="1">
      <c r="A79" s="541" t="s">
        <v>259</v>
      </c>
      <c r="B79" s="38" t="s">
        <v>10</v>
      </c>
      <c r="C79" s="39" t="s">
        <v>161</v>
      </c>
      <c r="D79" s="153" t="s">
        <v>503</v>
      </c>
      <c r="E79" s="419"/>
      <c r="F79" s="371"/>
      <c r="G79" s="372"/>
      <c r="H79" s="419"/>
      <c r="I79" s="371"/>
      <c r="J79" s="418"/>
      <c r="K79" s="378"/>
      <c r="L79" s="371"/>
      <c r="M79" s="372"/>
      <c r="N79" s="419"/>
      <c r="O79" s="371"/>
      <c r="P79" s="418"/>
      <c r="Q79" s="378">
        <v>3</v>
      </c>
      <c r="R79" s="371">
        <v>3</v>
      </c>
      <c r="S79" s="372" t="s">
        <v>9</v>
      </c>
      <c r="T79" s="419"/>
      <c r="U79" s="371"/>
      <c r="V79" s="418"/>
      <c r="W79" s="378"/>
      <c r="X79" s="371"/>
      <c r="Y79" s="372"/>
      <c r="Z79" s="419"/>
      <c r="AA79" s="371"/>
      <c r="AB79" s="418"/>
      <c r="AC79" s="52">
        <v>40</v>
      </c>
      <c r="AD79" s="86">
        <f t="shared" si="9"/>
        <v>90</v>
      </c>
      <c r="AE79" s="87">
        <f aca="true" t="shared" si="10" ref="AE79:AE84">F79+I79+L79+O79+R79+U79+X79+AA79</f>
        <v>3</v>
      </c>
      <c r="AF79" s="93"/>
      <c r="AG79" s="51">
        <v>30</v>
      </c>
      <c r="AH79" s="91">
        <v>10</v>
      </c>
    </row>
    <row r="80" spans="1:34" ht="15.75" customHeight="1">
      <c r="A80" s="541" t="s">
        <v>514</v>
      </c>
      <c r="B80" s="38" t="s">
        <v>10</v>
      </c>
      <c r="C80" s="39" t="s">
        <v>515</v>
      </c>
      <c r="D80" s="744" t="s">
        <v>394</v>
      </c>
      <c r="E80" s="419"/>
      <c r="F80" s="371"/>
      <c r="G80" s="372"/>
      <c r="H80" s="419"/>
      <c r="I80" s="371"/>
      <c r="J80" s="418"/>
      <c r="K80" s="378"/>
      <c r="L80" s="371"/>
      <c r="M80" s="372"/>
      <c r="N80" s="419"/>
      <c r="O80" s="371"/>
      <c r="P80" s="418"/>
      <c r="Q80" s="378">
        <v>2</v>
      </c>
      <c r="R80" s="371">
        <v>2</v>
      </c>
      <c r="S80" s="372" t="s">
        <v>9</v>
      </c>
      <c r="T80" s="419"/>
      <c r="U80" s="371"/>
      <c r="V80" s="418"/>
      <c r="W80" s="378"/>
      <c r="X80" s="371"/>
      <c r="Y80" s="372"/>
      <c r="Z80" s="419"/>
      <c r="AA80" s="371"/>
      <c r="AB80" s="418"/>
      <c r="AC80" s="52">
        <v>30</v>
      </c>
      <c r="AD80" s="86">
        <v>60</v>
      </c>
      <c r="AE80" s="87">
        <v>2</v>
      </c>
      <c r="AF80" s="93"/>
      <c r="AG80" s="51">
        <v>20</v>
      </c>
      <c r="AH80" s="91">
        <v>10</v>
      </c>
    </row>
    <row r="81" spans="1:34" ht="15.75" customHeight="1">
      <c r="A81" s="541" t="s">
        <v>260</v>
      </c>
      <c r="B81" s="12" t="s">
        <v>10</v>
      </c>
      <c r="C81" s="15" t="s">
        <v>565</v>
      </c>
      <c r="D81" s="153" t="s">
        <v>395</v>
      </c>
      <c r="E81" s="419"/>
      <c r="F81" s="371"/>
      <c r="G81" s="372"/>
      <c r="H81" s="419"/>
      <c r="I81" s="371"/>
      <c r="J81" s="418"/>
      <c r="K81" s="378"/>
      <c r="L81" s="371"/>
      <c r="M81" s="372"/>
      <c r="N81" s="419"/>
      <c r="O81" s="371"/>
      <c r="P81" s="418"/>
      <c r="Q81" s="378"/>
      <c r="R81" s="371"/>
      <c r="S81" s="372"/>
      <c r="T81" s="419">
        <v>3</v>
      </c>
      <c r="U81" s="371">
        <v>3</v>
      </c>
      <c r="V81" s="418" t="s">
        <v>9</v>
      </c>
      <c r="W81" s="378"/>
      <c r="X81" s="371"/>
      <c r="Y81" s="372"/>
      <c r="Z81" s="419"/>
      <c r="AA81" s="371"/>
      <c r="AB81" s="418"/>
      <c r="AC81" s="52">
        <v>40</v>
      </c>
      <c r="AD81" s="86">
        <f t="shared" si="9"/>
        <v>90</v>
      </c>
      <c r="AE81" s="87">
        <f t="shared" si="10"/>
        <v>3</v>
      </c>
      <c r="AF81" s="93"/>
      <c r="AG81" s="51">
        <v>30</v>
      </c>
      <c r="AH81" s="91">
        <v>10</v>
      </c>
    </row>
    <row r="82" spans="1:34" ht="15.75" customHeight="1">
      <c r="A82" s="541" t="s">
        <v>459</v>
      </c>
      <c r="B82" s="12" t="s">
        <v>10</v>
      </c>
      <c r="C82" s="15" t="s">
        <v>432</v>
      </c>
      <c r="D82" s="153" t="s">
        <v>511</v>
      </c>
      <c r="E82" s="419"/>
      <c r="F82" s="371"/>
      <c r="G82" s="372"/>
      <c r="H82" s="419"/>
      <c r="I82" s="371"/>
      <c r="J82" s="418"/>
      <c r="K82" s="378"/>
      <c r="L82" s="371"/>
      <c r="M82" s="372"/>
      <c r="N82" s="419"/>
      <c r="O82" s="371"/>
      <c r="P82" s="418"/>
      <c r="Q82" s="378"/>
      <c r="R82" s="371"/>
      <c r="S82" s="372"/>
      <c r="T82" s="419">
        <v>5</v>
      </c>
      <c r="U82" s="371">
        <v>5</v>
      </c>
      <c r="V82" s="418" t="s">
        <v>9</v>
      </c>
      <c r="W82" s="378"/>
      <c r="X82" s="371"/>
      <c r="Y82" s="372"/>
      <c r="Z82" s="419"/>
      <c r="AA82" s="371"/>
      <c r="AB82" s="418"/>
      <c r="AC82" s="52">
        <v>70</v>
      </c>
      <c r="AD82" s="86">
        <f t="shared" si="9"/>
        <v>150</v>
      </c>
      <c r="AE82" s="87">
        <f t="shared" si="10"/>
        <v>5</v>
      </c>
      <c r="AF82" s="93"/>
      <c r="AG82" s="51">
        <v>30</v>
      </c>
      <c r="AH82" s="91">
        <v>40</v>
      </c>
    </row>
    <row r="83" spans="1:34" ht="15.75" customHeight="1">
      <c r="A83" s="541" t="s">
        <v>262</v>
      </c>
      <c r="B83" s="12" t="s">
        <v>10</v>
      </c>
      <c r="C83" s="15" t="s">
        <v>83</v>
      </c>
      <c r="D83" s="153" t="s">
        <v>503</v>
      </c>
      <c r="E83" s="419"/>
      <c r="F83" s="371"/>
      <c r="G83" s="372"/>
      <c r="H83" s="419"/>
      <c r="I83" s="371"/>
      <c r="J83" s="418"/>
      <c r="K83" s="378"/>
      <c r="L83" s="371"/>
      <c r="M83" s="372"/>
      <c r="N83" s="419"/>
      <c r="O83" s="371"/>
      <c r="P83" s="418"/>
      <c r="Q83" s="378"/>
      <c r="R83" s="371"/>
      <c r="S83" s="372"/>
      <c r="T83" s="419">
        <v>2</v>
      </c>
      <c r="U83" s="371">
        <v>3</v>
      </c>
      <c r="V83" s="418" t="s">
        <v>48</v>
      </c>
      <c r="W83" s="378"/>
      <c r="X83" s="371"/>
      <c r="Y83" s="372"/>
      <c r="Z83" s="419"/>
      <c r="AA83" s="371"/>
      <c r="AB83" s="418"/>
      <c r="AC83" s="52">
        <v>35</v>
      </c>
      <c r="AD83" s="86">
        <f t="shared" si="9"/>
        <v>90</v>
      </c>
      <c r="AE83" s="87">
        <f t="shared" si="10"/>
        <v>3</v>
      </c>
      <c r="AF83" s="93"/>
      <c r="AG83" s="51">
        <v>15</v>
      </c>
      <c r="AH83" s="91">
        <v>20</v>
      </c>
    </row>
    <row r="84" spans="1:34" ht="15.75" customHeight="1">
      <c r="A84" s="541" t="s">
        <v>263</v>
      </c>
      <c r="B84" s="12" t="s">
        <v>10</v>
      </c>
      <c r="C84" s="15" t="s">
        <v>86</v>
      </c>
      <c r="D84" s="153" t="s">
        <v>395</v>
      </c>
      <c r="E84" s="419"/>
      <c r="F84" s="371"/>
      <c r="G84" s="372"/>
      <c r="H84" s="419"/>
      <c r="I84" s="371"/>
      <c r="J84" s="418"/>
      <c r="K84" s="378"/>
      <c r="L84" s="371"/>
      <c r="M84" s="372"/>
      <c r="N84" s="419"/>
      <c r="O84" s="371"/>
      <c r="P84" s="418"/>
      <c r="Q84" s="378"/>
      <c r="R84" s="371"/>
      <c r="S84" s="372"/>
      <c r="T84" s="419">
        <v>2</v>
      </c>
      <c r="U84" s="371">
        <v>2</v>
      </c>
      <c r="V84" s="418" t="s">
        <v>9</v>
      </c>
      <c r="W84" s="378"/>
      <c r="X84" s="371"/>
      <c r="Y84" s="372"/>
      <c r="Z84" s="419"/>
      <c r="AA84" s="371"/>
      <c r="AB84" s="418"/>
      <c r="AC84" s="52">
        <v>25</v>
      </c>
      <c r="AD84" s="86">
        <f t="shared" si="9"/>
        <v>60</v>
      </c>
      <c r="AE84" s="87">
        <f t="shared" si="10"/>
        <v>2</v>
      </c>
      <c r="AF84" s="93"/>
      <c r="AG84" s="51">
        <v>25</v>
      </c>
      <c r="AH84" s="91"/>
    </row>
    <row r="85" spans="1:34" ht="15.75" customHeight="1">
      <c r="A85" s="386"/>
      <c r="B85" s="19" t="s">
        <v>11</v>
      </c>
      <c r="C85" s="20" t="s">
        <v>434</v>
      </c>
      <c r="D85" s="178"/>
      <c r="E85" s="388"/>
      <c r="F85" s="377"/>
      <c r="G85" s="387"/>
      <c r="H85" s="384"/>
      <c r="I85" s="375"/>
      <c r="J85" s="387"/>
      <c r="K85" s="384"/>
      <c r="L85" s="375"/>
      <c r="M85" s="377"/>
      <c r="N85" s="388"/>
      <c r="O85" s="375"/>
      <c r="P85" s="387"/>
      <c r="Q85" s="384"/>
      <c r="R85" s="375"/>
      <c r="S85" s="377"/>
      <c r="T85" s="388">
        <v>1</v>
      </c>
      <c r="U85" s="375">
        <v>2</v>
      </c>
      <c r="V85" s="387" t="s">
        <v>48</v>
      </c>
      <c r="W85" s="385"/>
      <c r="X85" s="376"/>
      <c r="Y85" s="450"/>
      <c r="Z85" s="388"/>
      <c r="AA85" s="375"/>
      <c r="AB85" s="387"/>
      <c r="AC85" s="52">
        <v>20</v>
      </c>
      <c r="AD85" s="86">
        <f>AE85*30</f>
        <v>60</v>
      </c>
      <c r="AE85" s="87">
        <f>F85+I85+L85+O85+R85+U85+X85+AA85</f>
        <v>2</v>
      </c>
      <c r="AF85" s="51"/>
      <c r="AG85" s="51">
        <v>10</v>
      </c>
      <c r="AH85" s="91">
        <v>10</v>
      </c>
    </row>
    <row r="86" spans="1:34" ht="15.75" customHeight="1">
      <c r="A86" s="386"/>
      <c r="B86" s="19" t="s">
        <v>11</v>
      </c>
      <c r="C86" s="20" t="s">
        <v>435</v>
      </c>
      <c r="D86" s="178"/>
      <c r="E86" s="388"/>
      <c r="F86" s="377"/>
      <c r="G86" s="387"/>
      <c r="H86" s="384"/>
      <c r="I86" s="375"/>
      <c r="J86" s="387"/>
      <c r="K86" s="384"/>
      <c r="L86" s="375"/>
      <c r="M86" s="377"/>
      <c r="N86" s="388"/>
      <c r="O86" s="375"/>
      <c r="P86" s="387"/>
      <c r="Q86" s="384"/>
      <c r="R86" s="375"/>
      <c r="S86" s="377"/>
      <c r="T86" s="388">
        <v>1</v>
      </c>
      <c r="U86" s="375">
        <v>2</v>
      </c>
      <c r="V86" s="387" t="s">
        <v>48</v>
      </c>
      <c r="W86" s="385"/>
      <c r="X86" s="376"/>
      <c r="Y86" s="450"/>
      <c r="Z86" s="388"/>
      <c r="AA86" s="375"/>
      <c r="AB86" s="387"/>
      <c r="AC86" s="52">
        <v>20</v>
      </c>
      <c r="AD86" s="86">
        <f>AE86*30</f>
        <v>60</v>
      </c>
      <c r="AE86" s="87">
        <f>F86+I86+L86+O86+R86+U86+X86+AA86</f>
        <v>2</v>
      </c>
      <c r="AF86" s="51"/>
      <c r="AG86" s="51">
        <v>20</v>
      </c>
      <c r="AH86" s="91"/>
    </row>
    <row r="87" spans="1:34" ht="15.75" customHeight="1" thickBot="1">
      <c r="A87" s="541" t="s">
        <v>460</v>
      </c>
      <c r="B87" s="12" t="s">
        <v>10</v>
      </c>
      <c r="C87" s="15" t="s">
        <v>433</v>
      </c>
      <c r="D87" s="153" t="s">
        <v>511</v>
      </c>
      <c r="E87" s="419"/>
      <c r="F87" s="371"/>
      <c r="G87" s="372"/>
      <c r="H87" s="419"/>
      <c r="I87" s="371"/>
      <c r="J87" s="418"/>
      <c r="K87" s="378"/>
      <c r="L87" s="371"/>
      <c r="M87" s="372"/>
      <c r="N87" s="419"/>
      <c r="O87" s="371"/>
      <c r="P87" s="418"/>
      <c r="Q87" s="378"/>
      <c r="R87" s="371"/>
      <c r="S87" s="372"/>
      <c r="T87" s="419"/>
      <c r="U87" s="371"/>
      <c r="V87" s="418"/>
      <c r="W87" s="378">
        <v>4</v>
      </c>
      <c r="X87" s="371">
        <v>4</v>
      </c>
      <c r="Y87" s="372" t="s">
        <v>9</v>
      </c>
      <c r="Z87" s="419"/>
      <c r="AA87" s="371"/>
      <c r="AB87" s="418"/>
      <c r="AC87" s="52">
        <v>60</v>
      </c>
      <c r="AD87" s="86">
        <f>AE87*30</f>
        <v>120</v>
      </c>
      <c r="AE87" s="87">
        <f>F87+I87+L87+O87+R87+U87+X87+AA87</f>
        <v>4</v>
      </c>
      <c r="AF87" s="93"/>
      <c r="AG87" s="51">
        <v>15</v>
      </c>
      <c r="AH87" s="91">
        <v>45</v>
      </c>
    </row>
    <row r="88" spans="1:34" ht="15.75" customHeight="1" thickBot="1">
      <c r="A88" s="420"/>
      <c r="B88" s="443"/>
      <c r="C88" s="422" t="s">
        <v>24</v>
      </c>
      <c r="D88" s="97"/>
      <c r="E88" s="427">
        <f>SUM(E78:E86)</f>
        <v>0</v>
      </c>
      <c r="F88" s="424"/>
      <c r="G88" s="434"/>
      <c r="H88" s="427">
        <f>SUM(H78:H86)</f>
        <v>0</v>
      </c>
      <c r="I88" s="424"/>
      <c r="J88" s="428"/>
      <c r="K88" s="426">
        <f>SUM(K78:K86)</f>
        <v>0</v>
      </c>
      <c r="L88" s="424"/>
      <c r="M88" s="434"/>
      <c r="N88" s="427">
        <f>SUM(N78:N86)</f>
        <v>0</v>
      </c>
      <c r="O88" s="424"/>
      <c r="P88" s="428"/>
      <c r="Q88" s="426">
        <f>SUM(Q78:Q86)</f>
        <v>8</v>
      </c>
      <c r="R88" s="424"/>
      <c r="S88" s="434"/>
      <c r="T88" s="427">
        <f>SUM(T81:T86)</f>
        <v>14</v>
      </c>
      <c r="U88" s="424"/>
      <c r="V88" s="428"/>
      <c r="W88" s="426">
        <f>SUM(W78:W86)</f>
        <v>0</v>
      </c>
      <c r="X88" s="424"/>
      <c r="Y88" s="434"/>
      <c r="Z88" s="427">
        <f>SUM(Z78:Z86)</f>
        <v>0</v>
      </c>
      <c r="AA88" s="424"/>
      <c r="AB88" s="428"/>
      <c r="AC88" s="98">
        <f>SUM(AC78:AC86)</f>
        <v>320</v>
      </c>
      <c r="AD88" s="98">
        <f>SUM(AD78:AD86)</f>
        <v>750</v>
      </c>
      <c r="AE88" s="98"/>
      <c r="AF88" s="98">
        <f>SUM(AF78:AF86)</f>
        <v>0</v>
      </c>
      <c r="AG88" s="98">
        <f>SUM(AG78:AG86)</f>
        <v>195</v>
      </c>
      <c r="AH88" s="423">
        <f>SUM(AH78:AH86)</f>
        <v>125</v>
      </c>
    </row>
    <row r="89" spans="1:34" ht="15.75" customHeight="1" thickBot="1">
      <c r="A89" s="420"/>
      <c r="B89" s="443"/>
      <c r="C89" s="422" t="s">
        <v>23</v>
      </c>
      <c r="D89" s="97"/>
      <c r="E89" s="427"/>
      <c r="F89" s="425">
        <f>SUM(F78:F86)</f>
        <v>0</v>
      </c>
      <c r="G89" s="428"/>
      <c r="H89" s="427"/>
      <c r="I89" s="424">
        <f>SUM(I78:I86)</f>
        <v>0</v>
      </c>
      <c r="J89" s="428"/>
      <c r="K89" s="426"/>
      <c r="L89" s="424">
        <f>SUM(L78:L86)</f>
        <v>0</v>
      </c>
      <c r="M89" s="434"/>
      <c r="N89" s="427"/>
      <c r="O89" s="424">
        <f>SUM(O78:O86)</f>
        <v>0</v>
      </c>
      <c r="P89" s="428"/>
      <c r="Q89" s="426"/>
      <c r="R89" s="424">
        <f>SUM(R78:R88)</f>
        <v>8</v>
      </c>
      <c r="S89" s="434"/>
      <c r="T89" s="427"/>
      <c r="U89" s="424">
        <f>SUM(U81:U86)</f>
        <v>17</v>
      </c>
      <c r="V89" s="428"/>
      <c r="W89" s="426"/>
      <c r="X89" s="424">
        <f>SUM(X78:X87)</f>
        <v>4</v>
      </c>
      <c r="Y89" s="434"/>
      <c r="Z89" s="427"/>
      <c r="AA89" s="424">
        <f>SUM(AA78:AA86)</f>
        <v>0</v>
      </c>
      <c r="AB89" s="428"/>
      <c r="AC89" s="165"/>
      <c r="AD89" s="108"/>
      <c r="AE89" s="109">
        <f>SUM(AE78:AE87)</f>
        <v>29</v>
      </c>
      <c r="AF89" s="162"/>
      <c r="AG89" s="108"/>
      <c r="AH89" s="428"/>
    </row>
    <row r="90" spans="1:34" ht="15.75" customHeight="1">
      <c r="A90" s="523" t="s">
        <v>14</v>
      </c>
      <c r="B90" s="524"/>
      <c r="C90" s="676" t="s">
        <v>26</v>
      </c>
      <c r="D90" s="314"/>
      <c r="E90" s="747"/>
      <c r="F90" s="444"/>
      <c r="G90" s="445"/>
      <c r="H90" s="446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74"/>
      <c r="AC90" s="275"/>
      <c r="AD90" s="275"/>
      <c r="AE90" s="275"/>
      <c r="AF90" s="357"/>
      <c r="AG90" s="331"/>
      <c r="AH90" s="447"/>
    </row>
    <row r="91" spans="1:34" ht="16.5" customHeight="1">
      <c r="A91" s="520" t="s">
        <v>381</v>
      </c>
      <c r="B91" s="19" t="s">
        <v>10</v>
      </c>
      <c r="C91" s="15" t="s">
        <v>438</v>
      </c>
      <c r="D91" s="176" t="s">
        <v>472</v>
      </c>
      <c r="E91" s="748"/>
      <c r="F91" s="377"/>
      <c r="G91" s="387"/>
      <c r="H91" s="448"/>
      <c r="I91" s="375"/>
      <c r="J91" s="387"/>
      <c r="K91" s="384"/>
      <c r="L91" s="375"/>
      <c r="M91" s="377"/>
      <c r="N91" s="388"/>
      <c r="O91" s="375"/>
      <c r="P91" s="387"/>
      <c r="Q91" s="384"/>
      <c r="R91" s="375"/>
      <c r="S91" s="377"/>
      <c r="T91" s="388">
        <v>2</v>
      </c>
      <c r="U91" s="375">
        <v>3</v>
      </c>
      <c r="V91" s="387" t="s">
        <v>219</v>
      </c>
      <c r="W91" s="384"/>
      <c r="X91" s="375"/>
      <c r="Y91" s="377"/>
      <c r="Z91" s="388"/>
      <c r="AA91" s="375"/>
      <c r="AB91" s="387"/>
      <c r="AC91" s="52">
        <v>30</v>
      </c>
      <c r="AD91" s="86">
        <f aca="true" t="shared" si="11" ref="AD91:AD104">AE91*30</f>
        <v>90</v>
      </c>
      <c r="AE91" s="87">
        <f>F91+I91+L91+O91+R91+U91+X91+AA91</f>
        <v>3</v>
      </c>
      <c r="AF91" s="51"/>
      <c r="AG91" s="51">
        <v>20</v>
      </c>
      <c r="AH91" s="91">
        <v>10</v>
      </c>
    </row>
    <row r="92" spans="1:34" ht="15.75" customHeight="1">
      <c r="A92" s="520" t="s">
        <v>464</v>
      </c>
      <c r="B92" s="19" t="s">
        <v>10</v>
      </c>
      <c r="C92" s="20" t="s">
        <v>439</v>
      </c>
      <c r="D92" s="176" t="s">
        <v>472</v>
      </c>
      <c r="E92" s="748"/>
      <c r="F92" s="449"/>
      <c r="G92" s="387"/>
      <c r="H92" s="448"/>
      <c r="I92" s="390"/>
      <c r="J92" s="387"/>
      <c r="K92" s="384"/>
      <c r="L92" s="375"/>
      <c r="M92" s="377"/>
      <c r="N92" s="388"/>
      <c r="O92" s="375"/>
      <c r="P92" s="387"/>
      <c r="Q92" s="384"/>
      <c r="R92" s="375"/>
      <c r="S92" s="377"/>
      <c r="T92" s="388">
        <v>4</v>
      </c>
      <c r="U92" s="375">
        <v>5</v>
      </c>
      <c r="V92" s="387" t="s">
        <v>219</v>
      </c>
      <c r="W92" s="384"/>
      <c r="X92" s="375"/>
      <c r="Y92" s="377"/>
      <c r="Z92" s="388"/>
      <c r="AA92" s="375"/>
      <c r="AB92" s="387"/>
      <c r="AC92" s="52">
        <v>60</v>
      </c>
      <c r="AD92" s="86">
        <f t="shared" si="11"/>
        <v>150</v>
      </c>
      <c r="AE92" s="87">
        <f aca="true" t="shared" si="12" ref="AE92:AE104">F92+I92+L92+O92+R92+U92+X92+AA92</f>
        <v>5</v>
      </c>
      <c r="AF92" s="51"/>
      <c r="AG92" s="51">
        <v>30</v>
      </c>
      <c r="AH92" s="91">
        <v>30</v>
      </c>
    </row>
    <row r="93" spans="1:34" ht="15.75" customHeight="1">
      <c r="A93" s="522" t="s">
        <v>465</v>
      </c>
      <c r="B93" s="19" t="s">
        <v>10</v>
      </c>
      <c r="C93" s="15" t="s">
        <v>440</v>
      </c>
      <c r="D93" s="736" t="s">
        <v>513</v>
      </c>
      <c r="E93" s="419"/>
      <c r="F93" s="371"/>
      <c r="G93" s="372"/>
      <c r="H93" s="419"/>
      <c r="I93" s="371"/>
      <c r="J93" s="418"/>
      <c r="K93" s="378"/>
      <c r="L93" s="371"/>
      <c r="M93" s="372"/>
      <c r="N93" s="419"/>
      <c r="O93" s="371"/>
      <c r="P93" s="418"/>
      <c r="Q93" s="378"/>
      <c r="R93" s="371"/>
      <c r="S93" s="372"/>
      <c r="T93" s="419">
        <v>2</v>
      </c>
      <c r="U93" s="371">
        <v>2</v>
      </c>
      <c r="V93" s="418" t="s">
        <v>9</v>
      </c>
      <c r="W93" s="378"/>
      <c r="X93" s="371"/>
      <c r="Y93" s="372"/>
      <c r="Z93" s="419"/>
      <c r="AA93" s="371"/>
      <c r="AB93" s="418"/>
      <c r="AC93" s="52">
        <v>25</v>
      </c>
      <c r="AD93" s="86">
        <f>AE93*30</f>
        <v>60</v>
      </c>
      <c r="AE93" s="87">
        <f>F93+I93+L93+O93+R93+U93+X93+AA93</f>
        <v>2</v>
      </c>
      <c r="AF93" s="93"/>
      <c r="AG93" s="51">
        <v>25</v>
      </c>
      <c r="AH93" s="91"/>
    </row>
    <row r="94" spans="1:34" ht="15.75" customHeight="1">
      <c r="A94" s="520" t="s">
        <v>466</v>
      </c>
      <c r="B94" s="19" t="s">
        <v>10</v>
      </c>
      <c r="C94" s="15" t="s">
        <v>441</v>
      </c>
      <c r="D94" s="153" t="s">
        <v>395</v>
      </c>
      <c r="E94" s="419"/>
      <c r="F94" s="371"/>
      <c r="G94" s="372"/>
      <c r="H94" s="419"/>
      <c r="I94" s="371"/>
      <c r="J94" s="418"/>
      <c r="K94" s="378"/>
      <c r="L94" s="371"/>
      <c r="M94" s="372"/>
      <c r="N94" s="419"/>
      <c r="O94" s="371"/>
      <c r="P94" s="418"/>
      <c r="Q94" s="378"/>
      <c r="R94" s="371"/>
      <c r="S94" s="372"/>
      <c r="T94" s="419"/>
      <c r="U94" s="371"/>
      <c r="V94" s="418"/>
      <c r="W94" s="378">
        <v>4</v>
      </c>
      <c r="X94" s="371">
        <v>4</v>
      </c>
      <c r="Y94" s="23" t="s">
        <v>48</v>
      </c>
      <c r="Z94" s="419"/>
      <c r="AA94" s="371"/>
      <c r="AB94" s="418"/>
      <c r="AC94" s="52">
        <v>55</v>
      </c>
      <c r="AD94" s="86">
        <f>AE94*30</f>
        <v>120</v>
      </c>
      <c r="AE94" s="87">
        <f>F94+I94+L94+O94+R94+U94+X94+AA94</f>
        <v>4</v>
      </c>
      <c r="AF94" s="93"/>
      <c r="AG94" s="51">
        <v>30</v>
      </c>
      <c r="AH94" s="91">
        <v>25</v>
      </c>
    </row>
    <row r="95" spans="1:34" ht="15.75" customHeight="1">
      <c r="A95" s="520" t="s">
        <v>467</v>
      </c>
      <c r="B95" s="19" t="s">
        <v>10</v>
      </c>
      <c r="C95" s="20" t="s">
        <v>442</v>
      </c>
      <c r="D95" s="736" t="s">
        <v>472</v>
      </c>
      <c r="E95" s="748"/>
      <c r="F95" s="449"/>
      <c r="G95" s="387"/>
      <c r="H95" s="448"/>
      <c r="I95" s="390"/>
      <c r="J95" s="387"/>
      <c r="K95" s="384"/>
      <c r="L95" s="375"/>
      <c r="M95" s="377"/>
      <c r="N95" s="388"/>
      <c r="O95" s="375"/>
      <c r="P95" s="387"/>
      <c r="Q95" s="384"/>
      <c r="R95" s="375"/>
      <c r="S95" s="377"/>
      <c r="T95" s="388"/>
      <c r="U95" s="375"/>
      <c r="V95" s="387"/>
      <c r="W95" s="384">
        <v>5</v>
      </c>
      <c r="X95" s="375">
        <v>6</v>
      </c>
      <c r="Y95" s="377" t="s">
        <v>219</v>
      </c>
      <c r="Z95" s="388"/>
      <c r="AA95" s="375"/>
      <c r="AB95" s="387"/>
      <c r="AC95" s="52">
        <v>70</v>
      </c>
      <c r="AD95" s="86">
        <f t="shared" si="11"/>
        <v>180</v>
      </c>
      <c r="AE95" s="87">
        <f t="shared" si="12"/>
        <v>6</v>
      </c>
      <c r="AF95" s="51"/>
      <c r="AG95" s="51">
        <v>40</v>
      </c>
      <c r="AH95" s="91">
        <v>30</v>
      </c>
    </row>
    <row r="96" spans="1:34" ht="15.75" customHeight="1">
      <c r="A96" s="520" t="s">
        <v>468</v>
      </c>
      <c r="B96" s="19" t="s">
        <v>10</v>
      </c>
      <c r="C96" s="15" t="s">
        <v>443</v>
      </c>
      <c r="D96" s="176" t="s">
        <v>113</v>
      </c>
      <c r="E96" s="748"/>
      <c r="F96" s="449"/>
      <c r="G96" s="387"/>
      <c r="H96" s="448"/>
      <c r="I96" s="390"/>
      <c r="J96" s="387"/>
      <c r="K96" s="384"/>
      <c r="L96" s="375"/>
      <c r="M96" s="377"/>
      <c r="N96" s="388"/>
      <c r="O96" s="375"/>
      <c r="P96" s="387"/>
      <c r="Q96" s="384"/>
      <c r="R96" s="375"/>
      <c r="S96" s="377"/>
      <c r="T96" s="388"/>
      <c r="U96" s="375"/>
      <c r="V96" s="387"/>
      <c r="W96" s="384">
        <v>2</v>
      </c>
      <c r="X96" s="375">
        <v>3</v>
      </c>
      <c r="Y96" s="377" t="s">
        <v>404</v>
      </c>
      <c r="Z96" s="388"/>
      <c r="AA96" s="375"/>
      <c r="AB96" s="387"/>
      <c r="AC96" s="52">
        <f>(E96+H96+K96+N96+Q96+T96+W96+Z96)*15</f>
        <v>30</v>
      </c>
      <c r="AD96" s="86">
        <f t="shared" si="11"/>
        <v>90</v>
      </c>
      <c r="AE96" s="87">
        <f t="shared" si="12"/>
        <v>3</v>
      </c>
      <c r="AF96" s="51"/>
      <c r="AG96" s="51">
        <v>15</v>
      </c>
      <c r="AH96" s="91">
        <v>15</v>
      </c>
    </row>
    <row r="97" spans="1:34" ht="14.25">
      <c r="A97" s="520" t="s">
        <v>457</v>
      </c>
      <c r="B97" s="19" t="s">
        <v>10</v>
      </c>
      <c r="C97" s="13" t="s">
        <v>444</v>
      </c>
      <c r="D97" s="736" t="s">
        <v>512</v>
      </c>
      <c r="E97" s="748"/>
      <c r="F97" s="449"/>
      <c r="G97" s="387"/>
      <c r="H97" s="448"/>
      <c r="I97" s="390"/>
      <c r="J97" s="387"/>
      <c r="K97" s="384"/>
      <c r="L97" s="375"/>
      <c r="M97" s="377"/>
      <c r="N97" s="388"/>
      <c r="O97" s="375"/>
      <c r="P97" s="387"/>
      <c r="Q97" s="384"/>
      <c r="R97" s="375"/>
      <c r="S97" s="377"/>
      <c r="T97" s="388"/>
      <c r="U97" s="375"/>
      <c r="V97" s="387"/>
      <c r="W97" s="384">
        <v>3</v>
      </c>
      <c r="X97" s="375">
        <v>3</v>
      </c>
      <c r="Y97" s="377" t="s">
        <v>9</v>
      </c>
      <c r="Z97" s="388"/>
      <c r="AA97" s="375"/>
      <c r="AB97" s="387"/>
      <c r="AC97" s="52">
        <v>40</v>
      </c>
      <c r="AD97" s="86">
        <f t="shared" si="11"/>
        <v>90</v>
      </c>
      <c r="AE97" s="87">
        <f t="shared" si="12"/>
        <v>3</v>
      </c>
      <c r="AF97" s="51"/>
      <c r="AG97" s="51">
        <v>15</v>
      </c>
      <c r="AH97" s="91">
        <v>25</v>
      </c>
    </row>
    <row r="98" spans="1:34" ht="15.75" customHeight="1">
      <c r="A98" s="520" t="s">
        <v>469</v>
      </c>
      <c r="B98" s="19" t="s">
        <v>10</v>
      </c>
      <c r="C98" s="20" t="s">
        <v>447</v>
      </c>
      <c r="D98" s="744" t="s">
        <v>513</v>
      </c>
      <c r="E98" s="748"/>
      <c r="F98" s="449"/>
      <c r="G98" s="387"/>
      <c r="H98" s="448"/>
      <c r="I98" s="390"/>
      <c r="J98" s="387"/>
      <c r="K98" s="384"/>
      <c r="L98" s="375"/>
      <c r="M98" s="377"/>
      <c r="N98" s="388"/>
      <c r="O98" s="375"/>
      <c r="P98" s="387"/>
      <c r="Q98" s="384"/>
      <c r="R98" s="375"/>
      <c r="S98" s="377"/>
      <c r="T98" s="388"/>
      <c r="U98" s="375"/>
      <c r="V98" s="387"/>
      <c r="W98" s="384">
        <v>3</v>
      </c>
      <c r="X98" s="375">
        <v>4</v>
      </c>
      <c r="Y98" s="377" t="s">
        <v>219</v>
      </c>
      <c r="Z98" s="19"/>
      <c r="AA98" s="5"/>
      <c r="AB98" s="41"/>
      <c r="AC98" s="52">
        <v>45</v>
      </c>
      <c r="AD98" s="86">
        <f>AE98*30</f>
        <v>120</v>
      </c>
      <c r="AE98" s="87">
        <f>F98+I98+L98+O98+R98+U98+X98+AA98</f>
        <v>4</v>
      </c>
      <c r="AF98" s="51"/>
      <c r="AG98" s="51">
        <v>15</v>
      </c>
      <c r="AH98" s="91">
        <v>30</v>
      </c>
    </row>
    <row r="99" spans="1:34" ht="15.75" customHeight="1">
      <c r="A99" s="391"/>
      <c r="B99" s="19" t="s">
        <v>10</v>
      </c>
      <c r="C99" s="20" t="s">
        <v>445</v>
      </c>
      <c r="D99" s="178"/>
      <c r="E99" s="388"/>
      <c r="F99" s="377"/>
      <c r="G99" s="387"/>
      <c r="H99" s="384"/>
      <c r="I99" s="375"/>
      <c r="J99" s="387"/>
      <c r="K99" s="384"/>
      <c r="L99" s="375"/>
      <c r="M99" s="377"/>
      <c r="N99" s="388"/>
      <c r="O99" s="375"/>
      <c r="P99" s="387"/>
      <c r="Q99" s="384"/>
      <c r="R99" s="375"/>
      <c r="S99" s="377"/>
      <c r="T99" s="388"/>
      <c r="U99" s="375"/>
      <c r="V99" s="387"/>
      <c r="W99" s="385">
        <v>1</v>
      </c>
      <c r="X99" s="376">
        <v>2</v>
      </c>
      <c r="Y99" s="450" t="s">
        <v>9</v>
      </c>
      <c r="Z99" s="388"/>
      <c r="AA99" s="375"/>
      <c r="AB99" s="387"/>
      <c r="AC99" s="52">
        <v>20</v>
      </c>
      <c r="AD99" s="86">
        <f>AE99*30</f>
        <v>60</v>
      </c>
      <c r="AE99" s="87">
        <f>F99+I99+L99+O99+R99+U99+X99+AA99</f>
        <v>2</v>
      </c>
      <c r="AF99" s="51"/>
      <c r="AG99" s="51">
        <v>20</v>
      </c>
      <c r="AH99" s="91"/>
    </row>
    <row r="100" spans="1:34" ht="15.75" customHeight="1">
      <c r="A100" s="534" t="s">
        <v>516</v>
      </c>
      <c r="B100" s="19" t="s">
        <v>10</v>
      </c>
      <c r="C100" s="15" t="s">
        <v>517</v>
      </c>
      <c r="D100" s="744" t="s">
        <v>472</v>
      </c>
      <c r="E100" s="748"/>
      <c r="F100" s="377"/>
      <c r="G100" s="387"/>
      <c r="H100" s="448"/>
      <c r="I100" s="375"/>
      <c r="J100" s="387"/>
      <c r="K100" s="384"/>
      <c r="L100" s="375"/>
      <c r="M100" s="377"/>
      <c r="N100" s="388"/>
      <c r="O100" s="375"/>
      <c r="P100" s="387"/>
      <c r="Q100" s="384"/>
      <c r="R100" s="375"/>
      <c r="S100" s="377"/>
      <c r="T100" s="388"/>
      <c r="U100" s="375"/>
      <c r="V100" s="387"/>
      <c r="W100" s="384"/>
      <c r="X100" s="375"/>
      <c r="Y100" s="377"/>
      <c r="Z100" s="19">
        <v>6</v>
      </c>
      <c r="AA100" s="5">
        <v>7</v>
      </c>
      <c r="AB100" s="41" t="s">
        <v>404</v>
      </c>
      <c r="AC100" s="52">
        <v>90</v>
      </c>
      <c r="AD100" s="86">
        <f>AE100*30</f>
        <v>210</v>
      </c>
      <c r="AE100" s="87">
        <f>F100+I100+L100+O100+R100+U100+X100+AA100</f>
        <v>7</v>
      </c>
      <c r="AF100" s="51"/>
      <c r="AG100" s="51">
        <v>20</v>
      </c>
      <c r="AH100" s="91">
        <v>70</v>
      </c>
    </row>
    <row r="101" spans="1:34" ht="15.75" customHeight="1">
      <c r="A101" s="520" t="s">
        <v>533</v>
      </c>
      <c r="B101" s="19" t="s">
        <v>10</v>
      </c>
      <c r="C101" s="20" t="s">
        <v>446</v>
      </c>
      <c r="D101" s="153" t="s">
        <v>394</v>
      </c>
      <c r="E101" s="748"/>
      <c r="F101" s="449"/>
      <c r="G101" s="387"/>
      <c r="H101" s="448"/>
      <c r="I101" s="390"/>
      <c r="J101" s="387"/>
      <c r="K101" s="384"/>
      <c r="L101" s="375"/>
      <c r="M101" s="377"/>
      <c r="N101" s="388"/>
      <c r="O101" s="375"/>
      <c r="P101" s="387"/>
      <c r="Q101" s="384"/>
      <c r="R101" s="375"/>
      <c r="S101" s="377"/>
      <c r="T101" s="388"/>
      <c r="U101" s="375"/>
      <c r="V101" s="387"/>
      <c r="W101" s="384"/>
      <c r="X101" s="375"/>
      <c r="Y101" s="377"/>
      <c r="Z101" s="388">
        <v>2</v>
      </c>
      <c r="AA101" s="375">
        <v>3</v>
      </c>
      <c r="AB101" s="387" t="s">
        <v>48</v>
      </c>
      <c r="AC101" s="52">
        <v>30</v>
      </c>
      <c r="AD101" s="86">
        <f>AE101*30</f>
        <v>90</v>
      </c>
      <c r="AE101" s="87">
        <f>F101+I101+L101+O101+R101+U101+X101+AA101</f>
        <v>3</v>
      </c>
      <c r="AF101" s="51"/>
      <c r="AG101" s="51">
        <v>20</v>
      </c>
      <c r="AH101" s="91">
        <v>10</v>
      </c>
    </row>
    <row r="102" spans="1:34" ht="15.75" customHeight="1">
      <c r="A102" s="520" t="s">
        <v>534</v>
      </c>
      <c r="B102" s="19" t="s">
        <v>10</v>
      </c>
      <c r="C102" s="20" t="s">
        <v>448</v>
      </c>
      <c r="D102" s="176" t="s">
        <v>471</v>
      </c>
      <c r="E102" s="748"/>
      <c r="F102" s="449"/>
      <c r="G102" s="387"/>
      <c r="H102" s="448"/>
      <c r="I102" s="390"/>
      <c r="J102" s="387"/>
      <c r="K102" s="384"/>
      <c r="L102" s="375"/>
      <c r="M102" s="377"/>
      <c r="N102" s="388"/>
      <c r="O102" s="375"/>
      <c r="P102" s="387"/>
      <c r="Q102" s="384"/>
      <c r="R102" s="375"/>
      <c r="S102" s="377"/>
      <c r="T102" s="388"/>
      <c r="U102" s="375"/>
      <c r="V102" s="387"/>
      <c r="W102" s="384"/>
      <c r="X102" s="375"/>
      <c r="Y102" s="377"/>
      <c r="Z102" s="19">
        <v>4</v>
      </c>
      <c r="AA102" s="5">
        <v>5</v>
      </c>
      <c r="AB102" s="41" t="s">
        <v>48</v>
      </c>
      <c r="AC102" s="52">
        <v>50</v>
      </c>
      <c r="AD102" s="86">
        <f t="shared" si="11"/>
        <v>150</v>
      </c>
      <c r="AE102" s="87">
        <f t="shared" si="12"/>
        <v>5</v>
      </c>
      <c r="AF102" s="51"/>
      <c r="AG102" s="51"/>
      <c r="AH102" s="91">
        <v>50</v>
      </c>
    </row>
    <row r="103" spans="1:34" ht="15.75" customHeight="1">
      <c r="A103" s="391"/>
      <c r="B103" s="19" t="s">
        <v>10</v>
      </c>
      <c r="C103" s="20" t="s">
        <v>436</v>
      </c>
      <c r="D103" s="178"/>
      <c r="E103" s="388"/>
      <c r="F103" s="377"/>
      <c r="G103" s="387"/>
      <c r="H103" s="384"/>
      <c r="I103" s="375"/>
      <c r="J103" s="387"/>
      <c r="K103" s="384"/>
      <c r="L103" s="375"/>
      <c r="M103" s="377"/>
      <c r="N103" s="388"/>
      <c r="O103" s="375"/>
      <c r="P103" s="387"/>
      <c r="Q103" s="384"/>
      <c r="R103" s="375"/>
      <c r="S103" s="377"/>
      <c r="T103" s="388"/>
      <c r="U103" s="375"/>
      <c r="V103" s="387"/>
      <c r="W103" s="385"/>
      <c r="X103" s="376"/>
      <c r="Y103" s="450"/>
      <c r="Z103" s="388">
        <v>1</v>
      </c>
      <c r="AA103" s="375">
        <v>2</v>
      </c>
      <c r="AB103" s="387" t="s">
        <v>9</v>
      </c>
      <c r="AC103" s="52">
        <v>20</v>
      </c>
      <c r="AD103" s="86">
        <f t="shared" si="11"/>
        <v>60</v>
      </c>
      <c r="AE103" s="87">
        <f t="shared" si="12"/>
        <v>2</v>
      </c>
      <c r="AF103" s="51"/>
      <c r="AG103" s="51">
        <v>10</v>
      </c>
      <c r="AH103" s="91">
        <v>10</v>
      </c>
    </row>
    <row r="104" spans="1:34" ht="15.75" customHeight="1" thickBot="1">
      <c r="A104" s="391"/>
      <c r="B104" s="19" t="s">
        <v>10</v>
      </c>
      <c r="C104" s="20" t="s">
        <v>437</v>
      </c>
      <c r="D104" s="178"/>
      <c r="E104" s="388"/>
      <c r="F104" s="377"/>
      <c r="G104" s="387"/>
      <c r="H104" s="384"/>
      <c r="I104" s="375"/>
      <c r="J104" s="387"/>
      <c r="K104" s="384"/>
      <c r="L104" s="375"/>
      <c r="M104" s="377"/>
      <c r="N104" s="388"/>
      <c r="O104" s="375"/>
      <c r="P104" s="387"/>
      <c r="Q104" s="384"/>
      <c r="R104" s="375"/>
      <c r="S104" s="377"/>
      <c r="T104" s="388"/>
      <c r="U104" s="375"/>
      <c r="V104" s="387"/>
      <c r="W104" s="385"/>
      <c r="X104" s="376"/>
      <c r="Y104" s="450"/>
      <c r="Z104" s="388">
        <v>1</v>
      </c>
      <c r="AA104" s="375">
        <v>2</v>
      </c>
      <c r="AB104" s="387" t="s">
        <v>48</v>
      </c>
      <c r="AC104" s="52">
        <v>20</v>
      </c>
      <c r="AD104" s="86">
        <f t="shared" si="11"/>
        <v>60</v>
      </c>
      <c r="AE104" s="87">
        <f t="shared" si="12"/>
        <v>2</v>
      </c>
      <c r="AF104" s="51"/>
      <c r="AG104" s="51">
        <v>10</v>
      </c>
      <c r="AH104" s="91">
        <v>10</v>
      </c>
    </row>
    <row r="105" spans="1:34" ht="15.75" customHeight="1" thickBot="1">
      <c r="A105" s="420"/>
      <c r="B105" s="421"/>
      <c r="C105" s="422" t="s">
        <v>24</v>
      </c>
      <c r="D105" s="586"/>
      <c r="E105" s="427">
        <f>SUM(E91:E104)</f>
        <v>0</v>
      </c>
      <c r="F105" s="425"/>
      <c r="G105" s="428"/>
      <c r="H105" s="427">
        <f>SUM(H91:H104)</f>
        <v>0</v>
      </c>
      <c r="I105" s="424"/>
      <c r="J105" s="428"/>
      <c r="K105" s="426">
        <f>SUM(K91:K104)</f>
        <v>0</v>
      </c>
      <c r="L105" s="424"/>
      <c r="M105" s="428"/>
      <c r="N105" s="426">
        <f>SUM(N91:N104)</f>
        <v>0</v>
      </c>
      <c r="O105" s="424"/>
      <c r="P105" s="428"/>
      <c r="Q105" s="426">
        <f>SUM(Q91:Q104)</f>
        <v>0</v>
      </c>
      <c r="R105" s="424"/>
      <c r="S105" s="428"/>
      <c r="T105" s="426">
        <f>SUM(T91:T104)</f>
        <v>8</v>
      </c>
      <c r="U105" s="424"/>
      <c r="V105" s="428"/>
      <c r="W105" s="426">
        <f>SUM(W94:W104)</f>
        <v>18</v>
      </c>
      <c r="X105" s="424"/>
      <c r="Y105" s="428"/>
      <c r="Z105" s="426">
        <f>SUM(Z98:Z104)</f>
        <v>14</v>
      </c>
      <c r="AA105" s="424"/>
      <c r="AB105" s="451"/>
      <c r="AC105" s="362">
        <f>SUM(AC91:AC104)</f>
        <v>585</v>
      </c>
      <c r="AD105" s="362">
        <f>SUM(AD91:AD104)</f>
        <v>1530</v>
      </c>
      <c r="AE105" s="362"/>
      <c r="AF105" s="362">
        <f>SUM(AF91:AF104)</f>
        <v>0</v>
      </c>
      <c r="AG105" s="362">
        <f>SUM(AG91:AG104)</f>
        <v>270</v>
      </c>
      <c r="AH105" s="362">
        <f>SUM(AH91:AH104)</f>
        <v>315</v>
      </c>
    </row>
    <row r="106" spans="1:248" ht="15.75" customHeight="1" thickBot="1">
      <c r="A106" s="420"/>
      <c r="B106" s="421"/>
      <c r="C106" s="422" t="s">
        <v>23</v>
      </c>
      <c r="D106" s="586"/>
      <c r="E106" s="427"/>
      <c r="F106" s="425">
        <f>SUM(F91:F104)</f>
        <v>0</v>
      </c>
      <c r="G106" s="428"/>
      <c r="H106" s="427"/>
      <c r="I106" s="424">
        <f>SUM(I91:I104)</f>
        <v>0</v>
      </c>
      <c r="J106" s="428"/>
      <c r="K106" s="426"/>
      <c r="L106" s="424">
        <f>SUM(L91:L104)</f>
        <v>0</v>
      </c>
      <c r="M106" s="428"/>
      <c r="N106" s="426"/>
      <c r="O106" s="424">
        <f>SUM(O91:O104)</f>
        <v>0</v>
      </c>
      <c r="P106" s="428"/>
      <c r="Q106" s="426"/>
      <c r="R106" s="424">
        <f>SUM(R91:R104)</f>
        <v>0</v>
      </c>
      <c r="S106" s="428"/>
      <c r="T106" s="426"/>
      <c r="U106" s="424">
        <f>SUM(U91:U104)</f>
        <v>10</v>
      </c>
      <c r="V106" s="428"/>
      <c r="W106" s="426"/>
      <c r="X106" s="424">
        <f>SUM(X91:X104)</f>
        <v>22</v>
      </c>
      <c r="Y106" s="428"/>
      <c r="Z106" s="426"/>
      <c r="AA106" s="424">
        <f>SUM(AA91:AA104)</f>
        <v>19</v>
      </c>
      <c r="AB106" s="451"/>
      <c r="AC106" s="95"/>
      <c r="AD106" s="336"/>
      <c r="AE106" s="363">
        <f>SUM(AE91:AE104)</f>
        <v>51</v>
      </c>
      <c r="AF106" s="337"/>
      <c r="AG106" s="336"/>
      <c r="AH106" s="451"/>
      <c r="AI106" s="452"/>
      <c r="AJ106" s="452"/>
      <c r="AK106" s="452"/>
      <c r="AL106" s="452"/>
      <c r="AM106" s="452"/>
      <c r="AN106" s="452"/>
      <c r="AO106" s="452"/>
      <c r="AP106" s="452"/>
      <c r="AQ106" s="452"/>
      <c r="AR106" s="452"/>
      <c r="AS106" s="452"/>
      <c r="AT106" s="452"/>
      <c r="AU106" s="452"/>
      <c r="AV106" s="452"/>
      <c r="AW106" s="452"/>
      <c r="AX106" s="452"/>
      <c r="AY106" s="452"/>
      <c r="AZ106" s="452"/>
      <c r="BA106" s="452"/>
      <c r="BB106" s="452"/>
      <c r="BC106" s="452"/>
      <c r="BD106" s="452"/>
      <c r="BE106" s="452"/>
      <c r="BF106" s="452"/>
      <c r="BG106" s="452"/>
      <c r="BH106" s="452"/>
      <c r="BI106" s="452"/>
      <c r="BJ106" s="452"/>
      <c r="BK106" s="452"/>
      <c r="BL106" s="452"/>
      <c r="BM106" s="452"/>
      <c r="BN106" s="452"/>
      <c r="BO106" s="452"/>
      <c r="BP106" s="452"/>
      <c r="BQ106" s="452"/>
      <c r="BR106" s="452"/>
      <c r="BS106" s="452"/>
      <c r="BT106" s="452"/>
      <c r="BU106" s="452"/>
      <c r="BV106" s="452"/>
      <c r="BW106" s="452"/>
      <c r="BX106" s="452"/>
      <c r="BY106" s="452"/>
      <c r="BZ106" s="452"/>
      <c r="CA106" s="452"/>
      <c r="CB106" s="452"/>
      <c r="CC106" s="452"/>
      <c r="CD106" s="452"/>
      <c r="CE106" s="452"/>
      <c r="CF106" s="452"/>
      <c r="CG106" s="452"/>
      <c r="CH106" s="452"/>
      <c r="CI106" s="452"/>
      <c r="CJ106" s="452"/>
      <c r="CK106" s="452"/>
      <c r="CL106" s="452"/>
      <c r="CM106" s="452"/>
      <c r="CN106" s="452"/>
      <c r="CO106" s="452"/>
      <c r="CP106" s="452"/>
      <c r="CQ106" s="452"/>
      <c r="CR106" s="452"/>
      <c r="CS106" s="452"/>
      <c r="CT106" s="452"/>
      <c r="CU106" s="452"/>
      <c r="CV106" s="452"/>
      <c r="CW106" s="452"/>
      <c r="CX106" s="452"/>
      <c r="CY106" s="452"/>
      <c r="CZ106" s="452"/>
      <c r="DA106" s="452"/>
      <c r="DB106" s="452"/>
      <c r="DC106" s="452"/>
      <c r="DD106" s="452"/>
      <c r="DE106" s="452"/>
      <c r="DF106" s="452"/>
      <c r="DG106" s="452"/>
      <c r="DH106" s="452"/>
      <c r="DI106" s="452"/>
      <c r="DJ106" s="452"/>
      <c r="DK106" s="452"/>
      <c r="DL106" s="452"/>
      <c r="DM106" s="452"/>
      <c r="DN106" s="452"/>
      <c r="DO106" s="452"/>
      <c r="DP106" s="452"/>
      <c r="DQ106" s="452"/>
      <c r="DR106" s="452"/>
      <c r="DS106" s="452"/>
      <c r="DT106" s="452"/>
      <c r="DU106" s="452"/>
      <c r="DV106" s="452"/>
      <c r="DW106" s="452"/>
      <c r="DX106" s="452"/>
      <c r="DY106" s="452"/>
      <c r="DZ106" s="452"/>
      <c r="EA106" s="452"/>
      <c r="EB106" s="452"/>
      <c r="EC106" s="452"/>
      <c r="ED106" s="452"/>
      <c r="EE106" s="452"/>
      <c r="EF106" s="452"/>
      <c r="EG106" s="452"/>
      <c r="EH106" s="452"/>
      <c r="EI106" s="452"/>
      <c r="EJ106" s="452"/>
      <c r="EK106" s="452"/>
      <c r="EL106" s="452"/>
      <c r="EM106" s="452"/>
      <c r="EN106" s="452"/>
      <c r="EO106" s="452"/>
      <c r="EP106" s="452"/>
      <c r="EQ106" s="452"/>
      <c r="ER106" s="452"/>
      <c r="ES106" s="452"/>
      <c r="ET106" s="452"/>
      <c r="EU106" s="452"/>
      <c r="EV106" s="452"/>
      <c r="EW106" s="452"/>
      <c r="EX106" s="452"/>
      <c r="EY106" s="452"/>
      <c r="EZ106" s="452"/>
      <c r="FA106" s="452"/>
      <c r="FB106" s="452"/>
      <c r="FC106" s="452"/>
      <c r="FD106" s="452"/>
      <c r="FE106" s="452"/>
      <c r="FF106" s="452"/>
      <c r="FG106" s="452"/>
      <c r="FH106" s="452"/>
      <c r="FI106" s="452"/>
      <c r="FJ106" s="452"/>
      <c r="FK106" s="452"/>
      <c r="FL106" s="452"/>
      <c r="FM106" s="452"/>
      <c r="FN106" s="452"/>
      <c r="FO106" s="452"/>
      <c r="FP106" s="452"/>
      <c r="FQ106" s="452"/>
      <c r="FR106" s="452"/>
      <c r="FS106" s="452"/>
      <c r="FT106" s="452"/>
      <c r="FU106" s="452"/>
      <c r="FV106" s="452"/>
      <c r="FW106" s="452"/>
      <c r="FX106" s="452"/>
      <c r="FY106" s="452"/>
      <c r="FZ106" s="452"/>
      <c r="GA106" s="452"/>
      <c r="GB106" s="452"/>
      <c r="GC106" s="452"/>
      <c r="GD106" s="452"/>
      <c r="GE106" s="452"/>
      <c r="GF106" s="452"/>
      <c r="GG106" s="452"/>
      <c r="GH106" s="452"/>
      <c r="GI106" s="452"/>
      <c r="GJ106" s="452"/>
      <c r="GK106" s="452"/>
      <c r="GL106" s="452"/>
      <c r="GM106" s="452"/>
      <c r="GN106" s="452"/>
      <c r="GO106" s="452"/>
      <c r="GP106" s="452"/>
      <c r="GQ106" s="452"/>
      <c r="GR106" s="452"/>
      <c r="GS106" s="452"/>
      <c r="GT106" s="452"/>
      <c r="GU106" s="452"/>
      <c r="GV106" s="452"/>
      <c r="GW106" s="452"/>
      <c r="GX106" s="452"/>
      <c r="GY106" s="452"/>
      <c r="GZ106" s="452"/>
      <c r="HA106" s="452"/>
      <c r="HB106" s="452"/>
      <c r="HC106" s="452"/>
      <c r="HD106" s="452"/>
      <c r="HE106" s="452"/>
      <c r="HF106" s="452"/>
      <c r="HG106" s="452"/>
      <c r="HH106" s="452"/>
      <c r="HI106" s="452"/>
      <c r="HJ106" s="452"/>
      <c r="HK106" s="452"/>
      <c r="HL106" s="452"/>
      <c r="HM106" s="452"/>
      <c r="HN106" s="452"/>
      <c r="HO106" s="452"/>
      <c r="HP106" s="452"/>
      <c r="HQ106" s="452"/>
      <c r="HR106" s="452"/>
      <c r="HS106" s="452"/>
      <c r="HT106" s="452"/>
      <c r="HU106" s="452"/>
      <c r="HV106" s="452"/>
      <c r="HW106" s="452"/>
      <c r="HX106" s="452"/>
      <c r="HY106" s="452"/>
      <c r="HZ106" s="452"/>
      <c r="IA106" s="452"/>
      <c r="IB106" s="452"/>
      <c r="IC106" s="452"/>
      <c r="ID106" s="452"/>
      <c r="IE106" s="452"/>
      <c r="IF106" s="452"/>
      <c r="IG106" s="452"/>
      <c r="IH106" s="452"/>
      <c r="II106" s="452"/>
      <c r="IJ106" s="452"/>
      <c r="IK106" s="452"/>
      <c r="IL106" s="452"/>
      <c r="IM106" s="452"/>
      <c r="IN106" s="452"/>
    </row>
    <row r="107" spans="1:248" s="179" customFormat="1" ht="15.75" customHeight="1" thickBot="1">
      <c r="A107" s="530" t="s">
        <v>535</v>
      </c>
      <c r="B107" s="12" t="s">
        <v>9</v>
      </c>
      <c r="C107" s="180" t="s">
        <v>531</v>
      </c>
      <c r="D107" s="181"/>
      <c r="E107" s="184"/>
      <c r="F107" s="183"/>
      <c r="G107" s="48"/>
      <c r="H107" s="184"/>
      <c r="I107" s="183"/>
      <c r="J107" s="131"/>
      <c r="K107" s="182"/>
      <c r="L107" s="183"/>
      <c r="M107" s="48"/>
      <c r="N107" s="184"/>
      <c r="O107" s="183"/>
      <c r="P107" s="131"/>
      <c r="Q107" s="182"/>
      <c r="R107" s="183"/>
      <c r="S107" s="48"/>
      <c r="T107" s="184"/>
      <c r="U107" s="183"/>
      <c r="V107" s="131"/>
      <c r="W107" s="50"/>
      <c r="X107" s="49"/>
      <c r="Y107" s="23"/>
      <c r="Z107" s="18">
        <v>3</v>
      </c>
      <c r="AA107" s="5">
        <v>10</v>
      </c>
      <c r="AB107" s="25" t="s">
        <v>48</v>
      </c>
      <c r="AC107" s="185">
        <v>40</v>
      </c>
      <c r="AD107" s="47">
        <v>300</v>
      </c>
      <c r="AE107" s="87">
        <f>F107+I107+L107+O107+R107+U107+X107+AA107</f>
        <v>10</v>
      </c>
      <c r="AF107" s="790">
        <v>10</v>
      </c>
      <c r="AG107" s="791"/>
      <c r="AH107" s="792">
        <v>30</v>
      </c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</row>
    <row r="108" spans="1:34" ht="15.75" customHeight="1" thickBot="1">
      <c r="A108" s="420"/>
      <c r="B108" s="421"/>
      <c r="C108" s="589" t="s">
        <v>27</v>
      </c>
      <c r="D108" s="587"/>
      <c r="E108" s="453">
        <f>SUM(E22,E40,E51,E75,E88,E105)</f>
        <v>35</v>
      </c>
      <c r="F108" s="434"/>
      <c r="G108" s="428"/>
      <c r="H108" s="453">
        <f>SUM(H22,H40,H51,H75,H88,H105)</f>
        <v>21</v>
      </c>
      <c r="I108" s="455"/>
      <c r="J108" s="428"/>
      <c r="K108" s="454">
        <f>SUM(K22,K40,K51,K75,K88,K105)</f>
        <v>21</v>
      </c>
      <c r="L108" s="455"/>
      <c r="M108" s="428"/>
      <c r="N108" s="453">
        <f>SUM(N22,N40,N51,N75,N88,N105)</f>
        <v>22</v>
      </c>
      <c r="O108" s="455"/>
      <c r="P108" s="428"/>
      <c r="Q108" s="453">
        <f>SUM(Q22,Q40,Q51,Q75,Q88,Q105)</f>
        <v>24</v>
      </c>
      <c r="R108" s="455"/>
      <c r="S108" s="428"/>
      <c r="T108" s="453">
        <f>SUM(T22,T40,T51,T75,T88,T105)</f>
        <v>24</v>
      </c>
      <c r="U108" s="455"/>
      <c r="V108" s="428"/>
      <c r="W108" s="453">
        <f>SUM(W22,W40,W51,W75,W88,W105)</f>
        <v>21</v>
      </c>
      <c r="X108" s="455"/>
      <c r="Y108" s="428"/>
      <c r="Z108" s="453">
        <f>SUM(Z22,Z40,Z51,Z75,Z88,Z105,Z107)</f>
        <v>17</v>
      </c>
      <c r="AA108" s="455"/>
      <c r="AB108" s="451"/>
      <c r="AC108" s="364">
        <f>SUM(AC107,AC105,AC88,AC75,AC51,AC40,AC22)</f>
        <v>2759</v>
      </c>
      <c r="AD108" s="364">
        <f>SUM(AD107,AD75,AD105,AD88,AD51,AD40,AD22)</f>
        <v>6960</v>
      </c>
      <c r="AE108" s="338"/>
      <c r="AF108" s="340">
        <f>SUM(AF107,AF105,AF88,AF75,AF51,AF40,AF22)</f>
        <v>1009</v>
      </c>
      <c r="AG108" s="340">
        <f>SUM(AG105,AG88,AG51,AG40,AG22,AG75)</f>
        <v>473</v>
      </c>
      <c r="AH108" s="456">
        <f>SUM(AH107,AH105,AH88,AH75,AH51,AH40,AH22)</f>
        <v>1262</v>
      </c>
    </row>
    <row r="109" spans="1:34" ht="15.75" customHeight="1" thickBot="1">
      <c r="A109" s="525"/>
      <c r="B109" s="590"/>
      <c r="C109" s="591" t="s">
        <v>28</v>
      </c>
      <c r="D109" s="588"/>
      <c r="E109" s="458"/>
      <c r="F109" s="459">
        <f>SUM(F106,F89,F76,F52,F41,F23)</f>
        <v>30</v>
      </c>
      <c r="G109" s="460"/>
      <c r="H109" s="583"/>
      <c r="I109" s="459">
        <f>SUM(I106,I89,I76,I52,I41,I23)</f>
        <v>28</v>
      </c>
      <c r="J109" s="585"/>
      <c r="K109" s="461"/>
      <c r="L109" s="584">
        <f>SUM(L106,L89,L76,L52,L41,L23)</f>
        <v>32</v>
      </c>
      <c r="M109" s="460"/>
      <c r="N109" s="461"/>
      <c r="O109" s="584">
        <f>SUM(O106,O89,O76,O52,O41,O23)</f>
        <v>30</v>
      </c>
      <c r="P109" s="460"/>
      <c r="Q109" s="461"/>
      <c r="R109" s="584">
        <f>SUM(R106,R89,R76,R52,R41,R23)</f>
        <v>31</v>
      </c>
      <c r="S109" s="460"/>
      <c r="T109" s="461"/>
      <c r="U109" s="584">
        <f>SUM(U106,U89,U76,U52,U41,U23)</f>
        <v>30</v>
      </c>
      <c r="V109" s="460"/>
      <c r="W109" s="461"/>
      <c r="X109" s="584">
        <f>SUM(X106,X89,X76)</f>
        <v>30</v>
      </c>
      <c r="Y109" s="460"/>
      <c r="Z109" s="461"/>
      <c r="AA109" s="584">
        <f>SUM(AA107:AA108,AA106,AA89,AA76)</f>
        <v>29</v>
      </c>
      <c r="AB109" s="463"/>
      <c r="AC109" s="421"/>
      <c r="AD109" s="786"/>
      <c r="AE109" s="787">
        <f>SUM(AE108,AA109,X109,U109,R109,O109,L109,I109,F109)</f>
        <v>240</v>
      </c>
      <c r="AF109" s="110">
        <f>AF108/AC108*100</f>
        <v>36.57122145704966</v>
      </c>
      <c r="AG109" s="110">
        <f>AG108/AC108*100</f>
        <v>17.143892714751722</v>
      </c>
      <c r="AH109" s="110">
        <f>AH108/AC108*100</f>
        <v>45.74121058354476</v>
      </c>
    </row>
    <row r="110" spans="1:34" ht="15.75" customHeight="1" thickTop="1">
      <c r="A110" s="526" t="s">
        <v>16</v>
      </c>
      <c r="B110" s="527"/>
      <c r="C110" s="466" t="s">
        <v>29</v>
      </c>
      <c r="D110" s="745"/>
      <c r="E110" s="467"/>
      <c r="F110" s="468"/>
      <c r="G110" s="469"/>
      <c r="H110" s="470"/>
      <c r="I110" s="471"/>
      <c r="J110" s="472"/>
      <c r="K110" s="470"/>
      <c r="L110" s="471"/>
      <c r="M110" s="472"/>
      <c r="N110" s="470"/>
      <c r="O110" s="471"/>
      <c r="P110" s="472"/>
      <c r="Q110" s="470"/>
      <c r="R110" s="471"/>
      <c r="S110" s="472"/>
      <c r="T110" s="470"/>
      <c r="U110" s="471"/>
      <c r="V110" s="472"/>
      <c r="W110" s="470"/>
      <c r="X110" s="471"/>
      <c r="Y110" s="472"/>
      <c r="Z110" s="470"/>
      <c r="AA110" s="471"/>
      <c r="AB110" s="473"/>
      <c r="AC110" s="785"/>
      <c r="AD110" s="380"/>
      <c r="AE110" s="645"/>
      <c r="AF110" s="474"/>
      <c r="AG110" s="474"/>
      <c r="AH110" s="475"/>
    </row>
    <row r="111" spans="1:34" s="548" customFormat="1" ht="15.75" customHeight="1">
      <c r="A111" s="531" t="s">
        <v>561</v>
      </c>
      <c r="B111" s="19" t="s">
        <v>9</v>
      </c>
      <c r="C111" s="22" t="s">
        <v>501</v>
      </c>
      <c r="D111" s="178" t="s">
        <v>562</v>
      </c>
      <c r="E111" s="19"/>
      <c r="F111" s="5"/>
      <c r="G111" s="175"/>
      <c r="H111" s="19">
        <v>1</v>
      </c>
      <c r="I111" s="5"/>
      <c r="J111" s="41" t="s">
        <v>45</v>
      </c>
      <c r="K111" s="32"/>
      <c r="L111" s="5"/>
      <c r="M111" s="175"/>
      <c r="N111" s="19"/>
      <c r="O111" s="5"/>
      <c r="P111" s="41"/>
      <c r="Q111" s="32"/>
      <c r="R111" s="5"/>
      <c r="S111" s="175"/>
      <c r="T111" s="19"/>
      <c r="U111" s="5"/>
      <c r="V111" s="41"/>
      <c r="W111" s="46"/>
      <c r="X111" s="47"/>
      <c r="Y111" s="48"/>
      <c r="Z111" s="160"/>
      <c r="AA111" s="5"/>
      <c r="AB111" s="41"/>
      <c r="AC111" s="636">
        <v>13</v>
      </c>
      <c r="AD111" s="633"/>
      <c r="AE111" s="641"/>
      <c r="AF111" s="213"/>
      <c r="AG111" s="213"/>
      <c r="AH111" s="213"/>
    </row>
    <row r="112" spans="1:34" s="179" customFormat="1" ht="15.75" customHeight="1">
      <c r="A112" s="532"/>
      <c r="B112" s="19" t="s">
        <v>9</v>
      </c>
      <c r="C112" s="180" t="s">
        <v>50</v>
      </c>
      <c r="D112" s="181"/>
      <c r="E112" s="184"/>
      <c r="F112" s="214"/>
      <c r="G112" s="48"/>
      <c r="H112" s="184">
        <v>4</v>
      </c>
      <c r="I112" s="214"/>
      <c r="J112" s="131"/>
      <c r="K112" s="184">
        <v>4</v>
      </c>
      <c r="L112" s="214"/>
      <c r="M112" s="48"/>
      <c r="N112" s="184">
        <v>4</v>
      </c>
      <c r="O112" s="214"/>
      <c r="P112" s="131"/>
      <c r="Q112" s="184">
        <v>2</v>
      </c>
      <c r="R112" s="214"/>
      <c r="S112" s="48"/>
      <c r="T112" s="184">
        <v>2</v>
      </c>
      <c r="U112" s="214"/>
      <c r="V112" s="131"/>
      <c r="W112" s="184">
        <v>2</v>
      </c>
      <c r="X112" s="3"/>
      <c r="Y112" s="23"/>
      <c r="Z112" s="184">
        <v>2</v>
      </c>
      <c r="AA112" s="3"/>
      <c r="AB112" s="25"/>
      <c r="AC112" s="637">
        <f>(H112+K112+N112+Q112+T112+W112+Z112)*15</f>
        <v>300</v>
      </c>
      <c r="AD112" s="646"/>
      <c r="AE112" s="643"/>
      <c r="AF112" s="308"/>
      <c r="AG112" s="186"/>
      <c r="AH112" s="186"/>
    </row>
    <row r="113" spans="1:34" s="179" customFormat="1" ht="15.75" customHeight="1">
      <c r="A113" s="532" t="s">
        <v>316</v>
      </c>
      <c r="B113" s="19" t="s">
        <v>9</v>
      </c>
      <c r="C113" s="180" t="s">
        <v>315</v>
      </c>
      <c r="D113" s="181"/>
      <c r="E113" s="184"/>
      <c r="F113" s="214"/>
      <c r="G113" s="48"/>
      <c r="H113" s="184">
        <v>2</v>
      </c>
      <c r="I113" s="214"/>
      <c r="J113" s="131" t="s">
        <v>123</v>
      </c>
      <c r="K113" s="184"/>
      <c r="L113" s="214"/>
      <c r="M113" s="48"/>
      <c r="N113" s="184"/>
      <c r="O113" s="214"/>
      <c r="P113" s="131"/>
      <c r="Q113" s="184"/>
      <c r="R113" s="214"/>
      <c r="S113" s="48"/>
      <c r="T113" s="184"/>
      <c r="U113" s="214"/>
      <c r="V113" s="131"/>
      <c r="W113" s="184"/>
      <c r="X113" s="3"/>
      <c r="Y113" s="23"/>
      <c r="Z113" s="184"/>
      <c r="AA113" s="3"/>
      <c r="AB113" s="25"/>
      <c r="AC113" s="637">
        <f aca="true" t="shared" si="13" ref="AC113:AC119">(H113+K113+N113+Q113+T113+W113+Z113)*15</f>
        <v>30</v>
      </c>
      <c r="AD113" s="646"/>
      <c r="AE113" s="643"/>
      <c r="AF113" s="308"/>
      <c r="AG113" s="186"/>
      <c r="AH113" s="186"/>
    </row>
    <row r="114" spans="1:34" s="179" customFormat="1" ht="15.75" customHeight="1">
      <c r="A114" s="532" t="s">
        <v>318</v>
      </c>
      <c r="B114" s="19" t="s">
        <v>9</v>
      </c>
      <c r="C114" s="180" t="s">
        <v>317</v>
      </c>
      <c r="D114" s="181"/>
      <c r="E114" s="184"/>
      <c r="F114" s="214"/>
      <c r="G114" s="48"/>
      <c r="H114" s="184"/>
      <c r="I114" s="214"/>
      <c r="J114" s="131"/>
      <c r="K114" s="184">
        <v>2</v>
      </c>
      <c r="L114" s="214"/>
      <c r="M114" s="131" t="s">
        <v>123</v>
      </c>
      <c r="N114" s="184"/>
      <c r="O114" s="214"/>
      <c r="P114" s="131"/>
      <c r="Q114" s="184"/>
      <c r="R114" s="214"/>
      <c r="S114" s="48"/>
      <c r="T114" s="184"/>
      <c r="U114" s="214"/>
      <c r="V114" s="131"/>
      <c r="W114" s="184"/>
      <c r="X114" s="3"/>
      <c r="Y114" s="23"/>
      <c r="Z114" s="184"/>
      <c r="AA114" s="3"/>
      <c r="AB114" s="25"/>
      <c r="AC114" s="637">
        <f t="shared" si="13"/>
        <v>30</v>
      </c>
      <c r="AD114" s="646"/>
      <c r="AE114" s="643"/>
      <c r="AF114" s="308"/>
      <c r="AG114" s="186"/>
      <c r="AH114" s="186"/>
    </row>
    <row r="115" spans="1:34" s="179" customFormat="1" ht="15.75" customHeight="1">
      <c r="A115" s="532" t="s">
        <v>320</v>
      </c>
      <c r="B115" s="19" t="s">
        <v>9</v>
      </c>
      <c r="C115" s="180" t="s">
        <v>319</v>
      </c>
      <c r="D115" s="181"/>
      <c r="E115" s="184"/>
      <c r="F115" s="214"/>
      <c r="G115" s="48"/>
      <c r="H115" s="184"/>
      <c r="I115" s="214"/>
      <c r="J115" s="131"/>
      <c r="K115" s="184"/>
      <c r="L115" s="214"/>
      <c r="M115" s="48"/>
      <c r="N115" s="184">
        <v>2</v>
      </c>
      <c r="O115" s="214"/>
      <c r="P115" s="131" t="s">
        <v>123</v>
      </c>
      <c r="Q115" s="184"/>
      <c r="R115" s="214"/>
      <c r="S115" s="48"/>
      <c r="T115" s="184"/>
      <c r="U115" s="214"/>
      <c r="V115" s="131"/>
      <c r="W115" s="184"/>
      <c r="X115" s="3"/>
      <c r="Y115" s="23"/>
      <c r="Z115" s="184"/>
      <c r="AA115" s="3"/>
      <c r="AB115" s="25"/>
      <c r="AC115" s="637">
        <f t="shared" si="13"/>
        <v>30</v>
      </c>
      <c r="AD115" s="646"/>
      <c r="AE115" s="643"/>
      <c r="AF115" s="308"/>
      <c r="AG115" s="186"/>
      <c r="AH115" s="186"/>
    </row>
    <row r="116" spans="1:34" s="179" customFormat="1" ht="15.75" customHeight="1">
      <c r="A116" s="532" t="s">
        <v>322</v>
      </c>
      <c r="B116" s="19" t="s">
        <v>9</v>
      </c>
      <c r="C116" s="180" t="s">
        <v>321</v>
      </c>
      <c r="D116" s="181"/>
      <c r="E116" s="184"/>
      <c r="F116" s="214"/>
      <c r="G116" s="48"/>
      <c r="H116" s="184"/>
      <c r="I116" s="214"/>
      <c r="J116" s="131"/>
      <c r="K116" s="184"/>
      <c r="L116" s="214"/>
      <c r="M116" s="48"/>
      <c r="N116" s="184"/>
      <c r="O116" s="214"/>
      <c r="P116" s="131"/>
      <c r="Q116" s="184">
        <v>4</v>
      </c>
      <c r="R116" s="214"/>
      <c r="S116" s="131" t="s">
        <v>123</v>
      </c>
      <c r="T116" s="184"/>
      <c r="U116" s="214"/>
      <c r="V116" s="131"/>
      <c r="W116" s="184"/>
      <c r="X116" s="3"/>
      <c r="Y116" s="23"/>
      <c r="Z116" s="184"/>
      <c r="AA116" s="3"/>
      <c r="AB116" s="25"/>
      <c r="AC116" s="637">
        <f t="shared" si="13"/>
        <v>60</v>
      </c>
      <c r="AD116" s="646"/>
      <c r="AE116" s="643"/>
      <c r="AF116" s="308"/>
      <c r="AG116" s="186"/>
      <c r="AH116" s="186"/>
    </row>
    <row r="117" spans="1:34" s="179" customFormat="1" ht="15.75" customHeight="1">
      <c r="A117" s="532" t="s">
        <v>324</v>
      </c>
      <c r="B117" s="19" t="s">
        <v>9</v>
      </c>
      <c r="C117" s="180" t="s">
        <v>323</v>
      </c>
      <c r="D117" s="181"/>
      <c r="E117" s="184"/>
      <c r="F117" s="214"/>
      <c r="G117" s="48"/>
      <c r="H117" s="184"/>
      <c r="I117" s="214"/>
      <c r="J117" s="131"/>
      <c r="K117" s="184"/>
      <c r="L117" s="214"/>
      <c r="M117" s="48"/>
      <c r="N117" s="184"/>
      <c r="O117" s="214"/>
      <c r="P117" s="131"/>
      <c r="Q117" s="184"/>
      <c r="R117" s="214"/>
      <c r="S117" s="48"/>
      <c r="T117" s="184">
        <v>4</v>
      </c>
      <c r="U117" s="214"/>
      <c r="V117" s="131" t="s">
        <v>123</v>
      </c>
      <c r="W117" s="184"/>
      <c r="X117" s="3"/>
      <c r="Y117" s="23"/>
      <c r="Z117" s="184"/>
      <c r="AA117" s="3"/>
      <c r="AB117" s="25"/>
      <c r="AC117" s="637">
        <f t="shared" si="13"/>
        <v>60</v>
      </c>
      <c r="AD117" s="646"/>
      <c r="AE117" s="643"/>
      <c r="AF117" s="308"/>
      <c r="AG117" s="186"/>
      <c r="AH117" s="186"/>
    </row>
    <row r="118" spans="1:34" s="179" customFormat="1" ht="15.75" customHeight="1">
      <c r="A118" s="532" t="s">
        <v>326</v>
      </c>
      <c r="B118" s="19" t="s">
        <v>9</v>
      </c>
      <c r="C118" s="180" t="s">
        <v>325</v>
      </c>
      <c r="D118" s="181"/>
      <c r="E118" s="184"/>
      <c r="F118" s="214"/>
      <c r="G118" s="48"/>
      <c r="H118" s="184"/>
      <c r="I118" s="214"/>
      <c r="J118" s="131"/>
      <c r="K118" s="215"/>
      <c r="L118" s="214"/>
      <c r="M118" s="48"/>
      <c r="N118" s="184"/>
      <c r="O118" s="214"/>
      <c r="P118" s="131"/>
      <c r="Q118" s="182"/>
      <c r="R118" s="214"/>
      <c r="S118" s="48"/>
      <c r="T118" s="184"/>
      <c r="U118" s="214"/>
      <c r="V118" s="131"/>
      <c r="W118" s="184">
        <v>4</v>
      </c>
      <c r="X118" s="214"/>
      <c r="Y118" s="131" t="s">
        <v>123</v>
      </c>
      <c r="Z118" s="536"/>
      <c r="AA118" s="3"/>
      <c r="AB118" s="27"/>
      <c r="AC118" s="637">
        <f t="shared" si="13"/>
        <v>60</v>
      </c>
      <c r="AD118" s="646"/>
      <c r="AE118" s="643"/>
      <c r="AF118" s="308"/>
      <c r="AG118" s="186"/>
      <c r="AH118" s="186"/>
    </row>
    <row r="119" spans="1:34" s="179" customFormat="1" ht="15.75" customHeight="1">
      <c r="A119" s="532" t="s">
        <v>328</v>
      </c>
      <c r="B119" s="19" t="s">
        <v>9</v>
      </c>
      <c r="C119" s="180" t="s">
        <v>327</v>
      </c>
      <c r="D119" s="181"/>
      <c r="E119" s="184"/>
      <c r="F119" s="214"/>
      <c r="G119" s="48"/>
      <c r="H119" s="184"/>
      <c r="I119" s="214"/>
      <c r="J119" s="131"/>
      <c r="K119" s="215"/>
      <c r="L119" s="214"/>
      <c r="M119" s="48"/>
      <c r="N119" s="184"/>
      <c r="O119" s="214"/>
      <c r="P119" s="131"/>
      <c r="Q119" s="182"/>
      <c r="R119" s="214"/>
      <c r="S119" s="48"/>
      <c r="T119" s="184"/>
      <c r="U119" s="214"/>
      <c r="V119" s="131"/>
      <c r="W119" s="182"/>
      <c r="X119" s="214"/>
      <c r="Y119" s="48"/>
      <c r="Z119" s="184">
        <v>4</v>
      </c>
      <c r="AA119" s="214"/>
      <c r="AB119" s="131" t="s">
        <v>123</v>
      </c>
      <c r="AC119" s="637">
        <f t="shared" si="13"/>
        <v>60</v>
      </c>
      <c r="AD119" s="646"/>
      <c r="AE119" s="643"/>
      <c r="AF119" s="308"/>
      <c r="AG119" s="186"/>
      <c r="AH119" s="186"/>
    </row>
    <row r="120" spans="1:34" s="179" customFormat="1" ht="15.75" customHeight="1">
      <c r="A120" s="531" t="s">
        <v>494</v>
      </c>
      <c r="B120" s="19" t="s">
        <v>9</v>
      </c>
      <c r="C120" s="180" t="s">
        <v>449</v>
      </c>
      <c r="D120" s="215"/>
      <c r="E120" s="184"/>
      <c r="F120" s="183"/>
      <c r="G120" s="48"/>
      <c r="H120" s="184"/>
      <c r="I120" s="183"/>
      <c r="J120" s="131"/>
      <c r="K120" s="215"/>
      <c r="L120" s="183"/>
      <c r="M120" s="216"/>
      <c r="N120" s="184"/>
      <c r="O120" s="183"/>
      <c r="P120" s="217"/>
      <c r="Q120" s="182"/>
      <c r="R120" s="183"/>
      <c r="S120" s="216"/>
      <c r="T120" s="184"/>
      <c r="U120" s="183"/>
      <c r="V120" s="217"/>
      <c r="W120" s="182"/>
      <c r="X120" s="183"/>
      <c r="Y120" s="216"/>
      <c r="Z120" s="123"/>
      <c r="AA120" s="49"/>
      <c r="AB120" s="27"/>
      <c r="AC120" s="637"/>
      <c r="AD120" s="646"/>
      <c r="AE120" s="643"/>
      <c r="AF120" s="308"/>
      <c r="AG120" s="186"/>
      <c r="AH120" s="186"/>
    </row>
    <row r="121" spans="1:34" s="179" customFormat="1" ht="15.75" customHeight="1">
      <c r="A121" s="531" t="s">
        <v>491</v>
      </c>
      <c r="B121" s="19" t="s">
        <v>9</v>
      </c>
      <c r="C121" s="29" t="s">
        <v>486</v>
      </c>
      <c r="D121" s="215"/>
      <c r="E121" s="220"/>
      <c r="F121" s="219"/>
      <c r="G121" s="130"/>
      <c r="H121" s="220"/>
      <c r="I121" s="219"/>
      <c r="J121" s="45"/>
      <c r="K121" s="218"/>
      <c r="L121" s="219"/>
      <c r="M121" s="130"/>
      <c r="N121" s="220"/>
      <c r="O121" s="219"/>
      <c r="P121" s="45"/>
      <c r="Q121" s="218"/>
      <c r="R121" s="219"/>
      <c r="S121" s="130"/>
      <c r="T121" s="859" t="s">
        <v>198</v>
      </c>
      <c r="U121" s="860"/>
      <c r="V121" s="861"/>
      <c r="W121" s="133"/>
      <c r="X121" s="134"/>
      <c r="Y121" s="135"/>
      <c r="Z121" s="221"/>
      <c r="AA121" s="134"/>
      <c r="AB121" s="222"/>
      <c r="AC121" s="638">
        <v>60</v>
      </c>
      <c r="AD121" s="646"/>
      <c r="AE121" s="643"/>
      <c r="AF121" s="308"/>
      <c r="AG121" s="186"/>
      <c r="AH121" s="186"/>
    </row>
    <row r="122" spans="1:34" s="179" customFormat="1" ht="15.75" customHeight="1">
      <c r="A122" s="531" t="s">
        <v>492</v>
      </c>
      <c r="B122" s="19" t="s">
        <v>9</v>
      </c>
      <c r="C122" s="29" t="s">
        <v>487</v>
      </c>
      <c r="D122" s="181"/>
      <c r="E122" s="184"/>
      <c r="F122" s="183"/>
      <c r="G122" s="48"/>
      <c r="H122" s="184"/>
      <c r="I122" s="183"/>
      <c r="J122" s="131"/>
      <c r="K122" s="182"/>
      <c r="L122" s="183"/>
      <c r="M122" s="48"/>
      <c r="N122" s="184"/>
      <c r="O122" s="183"/>
      <c r="P122" s="131"/>
      <c r="Q122" s="182"/>
      <c r="R122" s="183"/>
      <c r="S122" s="48"/>
      <c r="T122" s="184"/>
      <c r="U122" s="183"/>
      <c r="V122" s="131"/>
      <c r="W122" s="920" t="s">
        <v>198</v>
      </c>
      <c r="X122" s="921"/>
      <c r="Y122" s="922"/>
      <c r="Z122" s="18"/>
      <c r="AA122" s="49"/>
      <c r="AB122" s="25"/>
      <c r="AC122" s="639">
        <v>60</v>
      </c>
      <c r="AD122" s="646"/>
      <c r="AE122" s="643"/>
      <c r="AF122" s="308"/>
      <c r="AG122" s="186"/>
      <c r="AH122" s="186"/>
    </row>
    <row r="123" spans="1:248" s="179" customFormat="1" ht="15.75" customHeight="1" thickBot="1">
      <c r="A123" s="531" t="s">
        <v>493</v>
      </c>
      <c r="B123" s="19" t="s">
        <v>9</v>
      </c>
      <c r="C123" s="31" t="s">
        <v>488</v>
      </c>
      <c r="D123" s="181"/>
      <c r="E123" s="184"/>
      <c r="F123" s="183"/>
      <c r="G123" s="48"/>
      <c r="H123" s="184"/>
      <c r="I123" s="183"/>
      <c r="J123" s="131"/>
      <c r="K123" s="182"/>
      <c r="L123" s="183"/>
      <c r="M123" s="48"/>
      <c r="N123" s="184"/>
      <c r="O123" s="183"/>
      <c r="P123" s="131"/>
      <c r="Q123" s="182"/>
      <c r="R123" s="183"/>
      <c r="S123" s="48"/>
      <c r="T123" s="184"/>
      <c r="U123" s="183"/>
      <c r="V123" s="131"/>
      <c r="W123" s="50"/>
      <c r="X123" s="49"/>
      <c r="Y123" s="23"/>
      <c r="Z123" s="882" t="s">
        <v>201</v>
      </c>
      <c r="AA123" s="883"/>
      <c r="AB123" s="884"/>
      <c r="AC123" s="640">
        <v>120</v>
      </c>
      <c r="AD123" s="646"/>
      <c r="AE123" s="643"/>
      <c r="AF123" s="308"/>
      <c r="AG123" s="186"/>
      <c r="AH123" s="186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</row>
    <row r="124" spans="1:248" ht="15.75" customHeight="1" thickBot="1">
      <c r="A124" s="476"/>
      <c r="B124" s="477"/>
      <c r="C124" s="425" t="s">
        <v>24</v>
      </c>
      <c r="D124" s="425"/>
      <c r="E124" s="443">
        <f>SUM(E110:E123)</f>
        <v>0</v>
      </c>
      <c r="F124" s="434"/>
      <c r="G124" s="428"/>
      <c r="H124" s="478">
        <f>SUM(H110:H123)</f>
        <v>7</v>
      </c>
      <c r="I124" s="455"/>
      <c r="J124" s="455"/>
      <c r="K124" s="455">
        <f>SUM(K110:K123)</f>
        <v>6</v>
      </c>
      <c r="L124" s="455"/>
      <c r="M124" s="455"/>
      <c r="N124" s="455">
        <f>SUM(N110:N123)</f>
        <v>6</v>
      </c>
      <c r="O124" s="455"/>
      <c r="P124" s="455"/>
      <c r="Q124" s="455">
        <f>SUM(Q110:Q123)</f>
        <v>6</v>
      </c>
      <c r="R124" s="455"/>
      <c r="S124" s="455"/>
      <c r="T124" s="455">
        <f>SUM(T110:T123)</f>
        <v>6</v>
      </c>
      <c r="U124" s="455"/>
      <c r="V124" s="455"/>
      <c r="W124" s="455">
        <f>SUM(W110:W123)</f>
        <v>6</v>
      </c>
      <c r="X124" s="455"/>
      <c r="Y124" s="455"/>
      <c r="Z124" s="455">
        <f>SUM(Z110:Z123)</f>
        <v>6</v>
      </c>
      <c r="AA124" s="479"/>
      <c r="AB124" s="455"/>
      <c r="AC124" s="480">
        <f>SUM(AC111:AC123)</f>
        <v>883</v>
      </c>
      <c r="AD124" s="647"/>
      <c r="AE124" s="648"/>
      <c r="AF124" s="481"/>
      <c r="AG124" s="481"/>
      <c r="AH124" s="482"/>
      <c r="AI124" s="566"/>
      <c r="AJ124" s="566"/>
      <c r="AK124" s="566"/>
      <c r="AL124" s="566"/>
      <c r="AM124" s="566"/>
      <c r="AN124" s="566"/>
      <c r="AO124" s="566"/>
      <c r="AP124" s="566"/>
      <c r="AQ124" s="566"/>
      <c r="AR124" s="566"/>
      <c r="AS124" s="566"/>
      <c r="AT124" s="566"/>
      <c r="AU124" s="566"/>
      <c r="AV124" s="566"/>
      <c r="AW124" s="566"/>
      <c r="AX124" s="566"/>
      <c r="AY124" s="566"/>
      <c r="AZ124" s="566"/>
      <c r="BA124" s="566"/>
      <c r="BB124" s="566"/>
      <c r="BC124" s="566"/>
      <c r="BD124" s="566"/>
      <c r="BE124" s="566"/>
      <c r="BF124" s="566"/>
      <c r="BG124" s="566"/>
      <c r="BH124" s="566"/>
      <c r="BI124" s="566"/>
      <c r="BJ124" s="566"/>
      <c r="BK124" s="566"/>
      <c r="BL124" s="566"/>
      <c r="BM124" s="566"/>
      <c r="BN124" s="566"/>
      <c r="BO124" s="566"/>
      <c r="BP124" s="566"/>
      <c r="BQ124" s="566"/>
      <c r="BR124" s="566"/>
      <c r="BS124" s="566"/>
      <c r="BT124" s="566"/>
      <c r="BU124" s="566"/>
      <c r="BV124" s="566"/>
      <c r="BW124" s="566"/>
      <c r="BX124" s="566"/>
      <c r="BY124" s="566"/>
      <c r="BZ124" s="566"/>
      <c r="CA124" s="566"/>
      <c r="CB124" s="566"/>
      <c r="CC124" s="566"/>
      <c r="CD124" s="566"/>
      <c r="CE124" s="566"/>
      <c r="CF124" s="566"/>
      <c r="CG124" s="566"/>
      <c r="CH124" s="566"/>
      <c r="CI124" s="566"/>
      <c r="CJ124" s="566"/>
      <c r="CK124" s="566"/>
      <c r="CL124" s="566"/>
      <c r="CM124" s="566"/>
      <c r="CN124" s="566"/>
      <c r="CO124" s="566"/>
      <c r="CP124" s="566"/>
      <c r="CQ124" s="566"/>
      <c r="CR124" s="566"/>
      <c r="CS124" s="566"/>
      <c r="CT124" s="566"/>
      <c r="CU124" s="566"/>
      <c r="CV124" s="566"/>
      <c r="CW124" s="566"/>
      <c r="CX124" s="566"/>
      <c r="CY124" s="566"/>
      <c r="CZ124" s="566"/>
      <c r="DA124" s="566"/>
      <c r="DB124" s="566"/>
      <c r="DC124" s="566"/>
      <c r="DD124" s="566"/>
      <c r="DE124" s="566"/>
      <c r="DF124" s="566"/>
      <c r="DG124" s="566"/>
      <c r="DH124" s="566"/>
      <c r="DI124" s="566"/>
      <c r="DJ124" s="566"/>
      <c r="DK124" s="566"/>
      <c r="DL124" s="566"/>
      <c r="DM124" s="566"/>
      <c r="DN124" s="566"/>
      <c r="DO124" s="566"/>
      <c r="DP124" s="566"/>
      <c r="DQ124" s="566"/>
      <c r="DR124" s="566"/>
      <c r="DS124" s="566"/>
      <c r="DT124" s="566"/>
      <c r="DU124" s="566"/>
      <c r="DV124" s="566"/>
      <c r="DW124" s="566"/>
      <c r="DX124" s="566"/>
      <c r="DY124" s="566"/>
      <c r="DZ124" s="566"/>
      <c r="EA124" s="566"/>
      <c r="EB124" s="566"/>
      <c r="EC124" s="566"/>
      <c r="ED124" s="566"/>
      <c r="EE124" s="566"/>
      <c r="EF124" s="566"/>
      <c r="EG124" s="566"/>
      <c r="EH124" s="566"/>
      <c r="EI124" s="566"/>
      <c r="EJ124" s="566"/>
      <c r="EK124" s="566"/>
      <c r="EL124" s="566"/>
      <c r="EM124" s="566"/>
      <c r="EN124" s="566"/>
      <c r="EO124" s="566"/>
      <c r="EP124" s="566"/>
      <c r="EQ124" s="566"/>
      <c r="ER124" s="566"/>
      <c r="ES124" s="566"/>
      <c r="ET124" s="566"/>
      <c r="EU124" s="566"/>
      <c r="EV124" s="566"/>
      <c r="EW124" s="566"/>
      <c r="EX124" s="566"/>
      <c r="EY124" s="566"/>
      <c r="EZ124" s="566"/>
      <c r="FA124" s="566"/>
      <c r="FB124" s="566"/>
      <c r="FC124" s="566"/>
      <c r="FD124" s="566"/>
      <c r="FE124" s="566"/>
      <c r="FF124" s="566"/>
      <c r="FG124" s="566"/>
      <c r="FH124" s="566"/>
      <c r="FI124" s="566"/>
      <c r="FJ124" s="566"/>
      <c r="FK124" s="566"/>
      <c r="FL124" s="566"/>
      <c r="FM124" s="566"/>
      <c r="FN124" s="566"/>
      <c r="FO124" s="566"/>
      <c r="FP124" s="566"/>
      <c r="FQ124" s="566"/>
      <c r="FR124" s="566"/>
      <c r="FS124" s="566"/>
      <c r="FT124" s="566"/>
      <c r="FU124" s="566"/>
      <c r="FV124" s="566"/>
      <c r="FW124" s="566"/>
      <c r="FX124" s="566"/>
      <c r="FY124" s="566"/>
      <c r="FZ124" s="566"/>
      <c r="GA124" s="566"/>
      <c r="GB124" s="566"/>
      <c r="GC124" s="566"/>
      <c r="GD124" s="566"/>
      <c r="GE124" s="566"/>
      <c r="GF124" s="566"/>
      <c r="GG124" s="566"/>
      <c r="GH124" s="566"/>
      <c r="GI124" s="566"/>
      <c r="GJ124" s="566"/>
      <c r="GK124" s="566"/>
      <c r="GL124" s="566"/>
      <c r="GM124" s="566"/>
      <c r="GN124" s="566"/>
      <c r="GO124" s="566"/>
      <c r="GP124" s="566"/>
      <c r="GQ124" s="566"/>
      <c r="GR124" s="566"/>
      <c r="GS124" s="566"/>
      <c r="GT124" s="566"/>
      <c r="GU124" s="566"/>
      <c r="GV124" s="566"/>
      <c r="GW124" s="566"/>
      <c r="GX124" s="566"/>
      <c r="GY124" s="566"/>
      <c r="GZ124" s="566"/>
      <c r="HA124" s="566"/>
      <c r="HB124" s="566"/>
      <c r="HC124" s="566"/>
      <c r="HD124" s="566"/>
      <c r="HE124" s="566"/>
      <c r="HF124" s="566"/>
      <c r="HG124" s="566"/>
      <c r="HH124" s="566"/>
      <c r="HI124" s="566"/>
      <c r="HJ124" s="566"/>
      <c r="HK124" s="566"/>
      <c r="HL124" s="566"/>
      <c r="HM124" s="566"/>
      <c r="HN124" s="566"/>
      <c r="HO124" s="566"/>
      <c r="HP124" s="566"/>
      <c r="HQ124" s="566"/>
      <c r="HR124" s="566"/>
      <c r="HS124" s="566"/>
      <c r="HT124" s="566"/>
      <c r="HU124" s="566"/>
      <c r="HV124" s="566"/>
      <c r="HW124" s="566"/>
      <c r="HX124" s="566"/>
      <c r="HY124" s="566"/>
      <c r="HZ124" s="566"/>
      <c r="IA124" s="566"/>
      <c r="IB124" s="566"/>
      <c r="IC124" s="566"/>
      <c r="ID124" s="566"/>
      <c r="IE124" s="566"/>
      <c r="IF124" s="566"/>
      <c r="IG124" s="566"/>
      <c r="IH124" s="566"/>
      <c r="II124" s="566"/>
      <c r="IJ124" s="566"/>
      <c r="IK124" s="566"/>
      <c r="IL124" s="566"/>
      <c r="IM124" s="566"/>
      <c r="IN124" s="566"/>
    </row>
    <row r="125" spans="1:248" s="566" customFormat="1" ht="19.5" customHeight="1" thickBot="1">
      <c r="A125" s="908" t="s">
        <v>30</v>
      </c>
      <c r="B125" s="909"/>
      <c r="C125" s="909"/>
      <c r="D125" s="909"/>
      <c r="E125" s="909"/>
      <c r="F125" s="909"/>
      <c r="G125" s="909"/>
      <c r="H125" s="909"/>
      <c r="I125" s="909"/>
      <c r="J125" s="909"/>
      <c r="K125" s="909"/>
      <c r="L125" s="909"/>
      <c r="M125" s="909"/>
      <c r="N125" s="909"/>
      <c r="O125" s="909"/>
      <c r="P125" s="909"/>
      <c r="Q125" s="909"/>
      <c r="R125" s="909"/>
      <c r="S125" s="909"/>
      <c r="T125" s="909"/>
      <c r="U125" s="909"/>
      <c r="V125" s="909"/>
      <c r="W125" s="909"/>
      <c r="X125" s="909"/>
      <c r="Y125" s="909"/>
      <c r="Z125" s="909"/>
      <c r="AA125" s="909"/>
      <c r="AB125" s="909"/>
      <c r="AC125" s="909"/>
      <c r="AD125" s="910"/>
      <c r="AE125" s="910"/>
      <c r="AF125" s="909"/>
      <c r="AG125" s="909"/>
      <c r="AH125" s="911"/>
      <c r="AI125" s="563"/>
      <c r="AJ125" s="563"/>
      <c r="AK125" s="563"/>
      <c r="AL125" s="563"/>
      <c r="AM125" s="563"/>
      <c r="AN125" s="563"/>
      <c r="AO125" s="563"/>
      <c r="AP125" s="563"/>
      <c r="AQ125" s="563"/>
      <c r="AR125" s="563"/>
      <c r="AS125" s="563"/>
      <c r="AT125" s="563"/>
      <c r="AU125" s="563"/>
      <c r="AV125" s="563"/>
      <c r="AW125" s="563"/>
      <c r="AX125" s="563"/>
      <c r="AY125" s="563"/>
      <c r="AZ125" s="563"/>
      <c r="BA125" s="563"/>
      <c r="BB125" s="563"/>
      <c r="BC125" s="563"/>
      <c r="BD125" s="563"/>
      <c r="BE125" s="563"/>
      <c r="BF125" s="563"/>
      <c r="BG125" s="563"/>
      <c r="BH125" s="563"/>
      <c r="BI125" s="563"/>
      <c r="BJ125" s="563"/>
      <c r="BK125" s="563"/>
      <c r="BL125" s="563"/>
      <c r="BM125" s="563"/>
      <c r="BN125" s="563"/>
      <c r="BO125" s="563"/>
      <c r="BP125" s="563"/>
      <c r="BQ125" s="563"/>
      <c r="BR125" s="563"/>
      <c r="BS125" s="563"/>
      <c r="BT125" s="563"/>
      <c r="BU125" s="563"/>
      <c r="BV125" s="563"/>
      <c r="BW125" s="563"/>
      <c r="BX125" s="563"/>
      <c r="BY125" s="563"/>
      <c r="BZ125" s="563"/>
      <c r="CA125" s="563"/>
      <c r="CB125" s="563"/>
      <c r="CC125" s="563"/>
      <c r="CD125" s="563"/>
      <c r="CE125" s="563"/>
      <c r="CF125" s="563"/>
      <c r="CG125" s="563"/>
      <c r="CH125" s="563"/>
      <c r="CI125" s="563"/>
      <c r="CJ125" s="563"/>
      <c r="CK125" s="563"/>
      <c r="CL125" s="563"/>
      <c r="CM125" s="563"/>
      <c r="CN125" s="563"/>
      <c r="CO125" s="563"/>
      <c r="CP125" s="563"/>
      <c r="CQ125" s="563"/>
      <c r="CR125" s="563"/>
      <c r="CS125" s="563"/>
      <c r="CT125" s="563"/>
      <c r="CU125" s="563"/>
      <c r="CV125" s="563"/>
      <c r="CW125" s="563"/>
      <c r="CX125" s="563"/>
      <c r="CY125" s="563"/>
      <c r="CZ125" s="563"/>
      <c r="DA125" s="563"/>
      <c r="DB125" s="563"/>
      <c r="DC125" s="563"/>
      <c r="DD125" s="563"/>
      <c r="DE125" s="563"/>
      <c r="DF125" s="563"/>
      <c r="DG125" s="563"/>
      <c r="DH125" s="563"/>
      <c r="DI125" s="563"/>
      <c r="DJ125" s="563"/>
      <c r="DK125" s="563"/>
      <c r="DL125" s="563"/>
      <c r="DM125" s="563"/>
      <c r="DN125" s="563"/>
      <c r="DO125" s="563"/>
      <c r="DP125" s="563"/>
      <c r="DQ125" s="563"/>
      <c r="DR125" s="563"/>
      <c r="DS125" s="563"/>
      <c r="DT125" s="563"/>
      <c r="DU125" s="563"/>
      <c r="DV125" s="563"/>
      <c r="DW125" s="563"/>
      <c r="DX125" s="563"/>
      <c r="DY125" s="563"/>
      <c r="DZ125" s="563"/>
      <c r="EA125" s="563"/>
      <c r="EB125" s="563"/>
      <c r="EC125" s="563"/>
      <c r="ED125" s="563"/>
      <c r="EE125" s="563"/>
      <c r="EF125" s="563"/>
      <c r="EG125" s="563"/>
      <c r="EH125" s="563"/>
      <c r="EI125" s="563"/>
      <c r="EJ125" s="563"/>
      <c r="EK125" s="563"/>
      <c r="EL125" s="563"/>
      <c r="EM125" s="563"/>
      <c r="EN125" s="563"/>
      <c r="EO125" s="563"/>
      <c r="EP125" s="563"/>
      <c r="EQ125" s="563"/>
      <c r="ER125" s="563"/>
      <c r="ES125" s="563"/>
      <c r="ET125" s="563"/>
      <c r="EU125" s="563"/>
      <c r="EV125" s="563"/>
      <c r="EW125" s="563"/>
      <c r="EX125" s="563"/>
      <c r="EY125" s="563"/>
      <c r="EZ125" s="563"/>
      <c r="FA125" s="563"/>
      <c r="FB125" s="563"/>
      <c r="FC125" s="563"/>
      <c r="FD125" s="563"/>
      <c r="FE125" s="563"/>
      <c r="FF125" s="563"/>
      <c r="FG125" s="563"/>
      <c r="FH125" s="563"/>
      <c r="FI125" s="563"/>
      <c r="FJ125" s="563"/>
      <c r="FK125" s="563"/>
      <c r="FL125" s="563"/>
      <c r="FM125" s="563"/>
      <c r="FN125" s="563"/>
      <c r="FO125" s="563"/>
      <c r="FP125" s="563"/>
      <c r="FQ125" s="563"/>
      <c r="FR125" s="563"/>
      <c r="FS125" s="563"/>
      <c r="FT125" s="563"/>
      <c r="FU125" s="563"/>
      <c r="FV125" s="563"/>
      <c r="FW125" s="563"/>
      <c r="FX125" s="563"/>
      <c r="FY125" s="563"/>
      <c r="FZ125" s="563"/>
      <c r="GA125" s="563"/>
      <c r="GB125" s="563"/>
      <c r="GC125" s="563"/>
      <c r="GD125" s="563"/>
      <c r="GE125" s="563"/>
      <c r="GF125" s="563"/>
      <c r="GG125" s="563"/>
      <c r="GH125" s="563"/>
      <c r="GI125" s="563"/>
      <c r="GJ125" s="563"/>
      <c r="GK125" s="563"/>
      <c r="GL125" s="563"/>
      <c r="GM125" s="563"/>
      <c r="GN125" s="563"/>
      <c r="GO125" s="563"/>
      <c r="GP125" s="563"/>
      <c r="GQ125" s="563"/>
      <c r="GR125" s="563"/>
      <c r="GS125" s="563"/>
      <c r="GT125" s="563"/>
      <c r="GU125" s="563"/>
      <c r="GV125" s="563"/>
      <c r="GW125" s="563"/>
      <c r="GX125" s="563"/>
      <c r="GY125" s="563"/>
      <c r="GZ125" s="563"/>
      <c r="HA125" s="563"/>
      <c r="HB125" s="563"/>
      <c r="HC125" s="563"/>
      <c r="HD125" s="563"/>
      <c r="HE125" s="563"/>
      <c r="HF125" s="563"/>
      <c r="HG125" s="563"/>
      <c r="HH125" s="563"/>
      <c r="HI125" s="563"/>
      <c r="HJ125" s="563"/>
      <c r="HK125" s="563"/>
      <c r="HL125" s="563"/>
      <c r="HM125" s="563"/>
      <c r="HN125" s="563"/>
      <c r="HO125" s="563"/>
      <c r="HP125" s="563"/>
      <c r="HQ125" s="563"/>
      <c r="HR125" s="563"/>
      <c r="HS125" s="563"/>
      <c r="HT125" s="563"/>
      <c r="HU125" s="563"/>
      <c r="HV125" s="563"/>
      <c r="HW125" s="563"/>
      <c r="HX125" s="563"/>
      <c r="HY125" s="563"/>
      <c r="HZ125" s="563"/>
      <c r="IA125" s="563"/>
      <c r="IB125" s="563"/>
      <c r="IC125" s="563"/>
      <c r="ID125" s="563"/>
      <c r="IE125" s="563"/>
      <c r="IF125" s="563"/>
      <c r="IG125" s="563"/>
      <c r="IH125" s="563"/>
      <c r="II125" s="563"/>
      <c r="IJ125" s="563"/>
      <c r="IK125" s="563"/>
      <c r="IL125" s="563"/>
      <c r="IM125" s="563"/>
      <c r="IN125" s="563"/>
    </row>
    <row r="126" spans="1:34" s="54" customFormat="1" ht="15.75" customHeight="1">
      <c r="A126" s="893" t="s">
        <v>31</v>
      </c>
      <c r="B126" s="228">
        <f>(AE126/AE109)*100</f>
        <v>16.25</v>
      </c>
      <c r="C126" s="229" t="s">
        <v>62</v>
      </c>
      <c r="D126" s="230"/>
      <c r="E126" s="231">
        <f>E22</f>
        <v>24</v>
      </c>
      <c r="F126" s="232">
        <f>F23</f>
        <v>20</v>
      </c>
      <c r="G126" s="316"/>
      <c r="H126" s="232">
        <f>H22</f>
        <v>5</v>
      </c>
      <c r="I126" s="232">
        <f>I23</f>
        <v>9</v>
      </c>
      <c r="J126" s="316"/>
      <c r="K126" s="232">
        <f>K22</f>
        <v>7</v>
      </c>
      <c r="L126" s="232">
        <f>L23</f>
        <v>10</v>
      </c>
      <c r="M126" s="316"/>
      <c r="N126" s="232">
        <f>N22</f>
        <v>0</v>
      </c>
      <c r="O126" s="232">
        <f>O23</f>
        <v>0</v>
      </c>
      <c r="P126" s="316"/>
      <c r="Q126" s="232">
        <f>Q22</f>
        <v>0</v>
      </c>
      <c r="R126" s="232">
        <f>R23</f>
        <v>0</v>
      </c>
      <c r="S126" s="316"/>
      <c r="T126" s="232">
        <f>T22</f>
        <v>0</v>
      </c>
      <c r="U126" s="232">
        <f>U23</f>
        <v>0</v>
      </c>
      <c r="V126" s="316"/>
      <c r="W126" s="232">
        <f>W22</f>
        <v>0</v>
      </c>
      <c r="X126" s="232">
        <f>X23</f>
        <v>0</v>
      </c>
      <c r="Y126" s="316"/>
      <c r="Z126" s="232">
        <f>Z22</f>
        <v>0</v>
      </c>
      <c r="AA126" s="232">
        <f>AA23</f>
        <v>0</v>
      </c>
      <c r="AB126" s="233"/>
      <c r="AC126" s="234">
        <f>AC22</f>
        <v>499</v>
      </c>
      <c r="AD126" s="234">
        <f>AD22</f>
        <v>1170</v>
      </c>
      <c r="AE126" s="234">
        <f>AE23</f>
        <v>39</v>
      </c>
      <c r="AF126" s="235"/>
      <c r="AG126" s="236"/>
      <c r="AH126" s="237"/>
    </row>
    <row r="127" spans="1:34" s="54" customFormat="1" ht="15.75" customHeight="1">
      <c r="A127" s="894"/>
      <c r="B127" s="238">
        <f>(AE127/AE109)*100</f>
        <v>12.5</v>
      </c>
      <c r="C127" s="239" t="s">
        <v>68</v>
      </c>
      <c r="D127" s="240"/>
      <c r="E127" s="250">
        <f>E40</f>
        <v>7</v>
      </c>
      <c r="F127" s="242">
        <f>F41</f>
        <v>6</v>
      </c>
      <c r="G127" s="243"/>
      <c r="H127" s="242">
        <f>H40</f>
        <v>12</v>
      </c>
      <c r="I127" s="242">
        <f>I41</f>
        <v>12</v>
      </c>
      <c r="J127" s="243"/>
      <c r="K127" s="242">
        <f>K40</f>
        <v>6</v>
      </c>
      <c r="L127" s="242">
        <f>L41</f>
        <v>10</v>
      </c>
      <c r="M127" s="243"/>
      <c r="N127" s="242">
        <f>N40</f>
        <v>2</v>
      </c>
      <c r="O127" s="242">
        <f>O41</f>
        <v>2</v>
      </c>
      <c r="P127" s="243"/>
      <c r="Q127" s="242">
        <f>Q40</f>
        <v>0</v>
      </c>
      <c r="R127" s="242">
        <f>R41</f>
        <v>0</v>
      </c>
      <c r="S127" s="243"/>
      <c r="T127" s="242">
        <f>T40</f>
        <v>0</v>
      </c>
      <c r="U127" s="242">
        <f>U41</f>
        <v>0</v>
      </c>
      <c r="V127" s="243"/>
      <c r="W127" s="242">
        <f>W40</f>
        <v>0</v>
      </c>
      <c r="X127" s="242">
        <f>X41</f>
        <v>0</v>
      </c>
      <c r="Y127" s="243"/>
      <c r="Z127" s="242">
        <f>Z40</f>
        <v>0</v>
      </c>
      <c r="AA127" s="242">
        <f>AA41</f>
        <v>0</v>
      </c>
      <c r="AB127" s="244"/>
      <c r="AC127" s="245">
        <f>AC40</f>
        <v>450</v>
      </c>
      <c r="AD127" s="245">
        <f>AD40</f>
        <v>900</v>
      </c>
      <c r="AE127" s="245">
        <f>AE41</f>
        <v>30</v>
      </c>
      <c r="AF127" s="247"/>
      <c r="AG127" s="244"/>
      <c r="AH127" s="248"/>
    </row>
    <row r="128" spans="1:34" s="54" customFormat="1" ht="15.75" customHeight="1">
      <c r="A128" s="894"/>
      <c r="B128" s="238">
        <f>(AE128/AE109)*100</f>
        <v>8.333333333333332</v>
      </c>
      <c r="C128" s="239" t="s">
        <v>69</v>
      </c>
      <c r="D128" s="240"/>
      <c r="E128" s="249">
        <f>E51</f>
        <v>4</v>
      </c>
      <c r="F128" s="243">
        <f>F52</f>
        <v>4</v>
      </c>
      <c r="G128" s="243"/>
      <c r="H128" s="243">
        <f>H51</f>
        <v>4</v>
      </c>
      <c r="I128" s="243">
        <f>I52</f>
        <v>7</v>
      </c>
      <c r="J128" s="243"/>
      <c r="K128" s="243">
        <f>K51</f>
        <v>6</v>
      </c>
      <c r="L128" s="243">
        <f>L52</f>
        <v>9</v>
      </c>
      <c r="M128" s="243"/>
      <c r="N128" s="243">
        <f>N51</f>
        <v>0</v>
      </c>
      <c r="O128" s="243">
        <f>O52</f>
        <v>0</v>
      </c>
      <c r="P128" s="243"/>
      <c r="Q128" s="243">
        <f>Q51</f>
        <v>0</v>
      </c>
      <c r="R128" s="243">
        <f>R52</f>
        <v>0</v>
      </c>
      <c r="S128" s="243"/>
      <c r="T128" s="243">
        <f>T51</f>
        <v>0</v>
      </c>
      <c r="U128" s="243">
        <f>U52</f>
        <v>0</v>
      </c>
      <c r="V128" s="243"/>
      <c r="W128" s="243">
        <f>W51</f>
        <v>0</v>
      </c>
      <c r="X128" s="243">
        <f>X52</f>
        <v>0</v>
      </c>
      <c r="Y128" s="243"/>
      <c r="Z128" s="243">
        <f>Z51</f>
        <v>0</v>
      </c>
      <c r="AA128" s="243">
        <f>AA52</f>
        <v>0</v>
      </c>
      <c r="AB128" s="244"/>
      <c r="AC128" s="245">
        <f>AC51</f>
        <v>170</v>
      </c>
      <c r="AD128" s="245">
        <f>AD51</f>
        <v>480</v>
      </c>
      <c r="AE128" s="245">
        <f>AE52</f>
        <v>20</v>
      </c>
      <c r="AF128" s="247"/>
      <c r="AG128" s="244"/>
      <c r="AH128" s="248"/>
    </row>
    <row r="129" spans="1:34" s="54" customFormat="1" ht="15.75" customHeight="1">
      <c r="A129" s="894"/>
      <c r="B129" s="238">
        <f>(AE129/AE109)*100</f>
        <v>25.416666666666664</v>
      </c>
      <c r="C129" s="239" t="s">
        <v>202</v>
      </c>
      <c r="D129" s="240"/>
      <c r="E129" s="243">
        <f>E75</f>
        <v>0</v>
      </c>
      <c r="F129" s="243">
        <f>F76</f>
        <v>0</v>
      </c>
      <c r="G129" s="304"/>
      <c r="H129" s="243">
        <f>H75</f>
        <v>0</v>
      </c>
      <c r="I129" s="243">
        <f>I76</f>
        <v>0</v>
      </c>
      <c r="J129" s="304"/>
      <c r="K129" s="243">
        <f>K75</f>
        <v>2</v>
      </c>
      <c r="L129" s="243">
        <f>L76</f>
        <v>3</v>
      </c>
      <c r="M129" s="304"/>
      <c r="N129" s="243">
        <f>N75</f>
        <v>20</v>
      </c>
      <c r="O129" s="243">
        <f>O76</f>
        <v>28</v>
      </c>
      <c r="P129" s="304"/>
      <c r="Q129" s="243">
        <f>Q75</f>
        <v>16</v>
      </c>
      <c r="R129" s="243">
        <f>R76</f>
        <v>23</v>
      </c>
      <c r="S129" s="304"/>
      <c r="T129" s="243">
        <f>T75</f>
        <v>2</v>
      </c>
      <c r="U129" s="243">
        <f>U76</f>
        <v>3</v>
      </c>
      <c r="V129" s="304"/>
      <c r="W129" s="243">
        <f>W75</f>
        <v>3</v>
      </c>
      <c r="X129" s="243">
        <f>X76</f>
        <v>4</v>
      </c>
      <c r="Y129" s="304"/>
      <c r="Z129" s="243">
        <f>Z75</f>
        <v>0</v>
      </c>
      <c r="AA129" s="243">
        <f>AA76</f>
        <v>0</v>
      </c>
      <c r="AB129" s="244"/>
      <c r="AC129" s="245">
        <f>AC75</f>
        <v>695</v>
      </c>
      <c r="AD129" s="245">
        <f>AD75</f>
        <v>1830</v>
      </c>
      <c r="AE129" s="245">
        <f>AE76</f>
        <v>61</v>
      </c>
      <c r="AF129" s="247"/>
      <c r="AG129" s="244"/>
      <c r="AH129" s="248"/>
    </row>
    <row r="130" spans="1:34" s="54" customFormat="1" ht="15.75" customHeight="1">
      <c r="A130" s="894"/>
      <c r="B130" s="238">
        <f>(AE130/AE109)*100</f>
        <v>12.083333333333334</v>
      </c>
      <c r="C130" s="239" t="s">
        <v>216</v>
      </c>
      <c r="D130" s="240"/>
      <c r="E130" s="242">
        <f>E88</f>
        <v>0</v>
      </c>
      <c r="F130" s="243">
        <f>F89</f>
        <v>0</v>
      </c>
      <c r="G130" s="304"/>
      <c r="H130" s="242">
        <f>H88</f>
        <v>0</v>
      </c>
      <c r="I130" s="243">
        <f>I89</f>
        <v>0</v>
      </c>
      <c r="J130" s="304"/>
      <c r="K130" s="242">
        <f>K88</f>
        <v>0</v>
      </c>
      <c r="L130" s="243">
        <f>L89</f>
        <v>0</v>
      </c>
      <c r="M130" s="304"/>
      <c r="N130" s="242">
        <f>N88</f>
        <v>0</v>
      </c>
      <c r="O130" s="243">
        <f>O89</f>
        <v>0</v>
      </c>
      <c r="P130" s="304"/>
      <c r="Q130" s="242">
        <f>Q88</f>
        <v>8</v>
      </c>
      <c r="R130" s="243">
        <f>R89</f>
        <v>8</v>
      </c>
      <c r="S130" s="304"/>
      <c r="T130" s="242">
        <f>T88</f>
        <v>14</v>
      </c>
      <c r="U130" s="243">
        <f>U89</f>
        <v>17</v>
      </c>
      <c r="V130" s="304"/>
      <c r="W130" s="242">
        <f>W88</f>
        <v>0</v>
      </c>
      <c r="X130" s="243">
        <f>X89</f>
        <v>4</v>
      </c>
      <c r="Y130" s="304"/>
      <c r="Z130" s="242">
        <f>Z88</f>
        <v>0</v>
      </c>
      <c r="AA130" s="243">
        <f>AA89</f>
        <v>0</v>
      </c>
      <c r="AB130" s="244"/>
      <c r="AC130" s="245">
        <f>AC88</f>
        <v>320</v>
      </c>
      <c r="AD130" s="245">
        <f>AD88</f>
        <v>750</v>
      </c>
      <c r="AE130" s="245">
        <f>AE89</f>
        <v>29</v>
      </c>
      <c r="AF130" s="247"/>
      <c r="AG130" s="244"/>
      <c r="AH130" s="248"/>
    </row>
    <row r="131" spans="1:34" s="54" customFormat="1" ht="15.75" customHeight="1">
      <c r="A131" s="894"/>
      <c r="B131" s="238">
        <f>(AE131/AE109)*100</f>
        <v>21.25</v>
      </c>
      <c r="C131" s="239" t="s">
        <v>32</v>
      </c>
      <c r="D131" s="240"/>
      <c r="E131" s="249">
        <f>E105</f>
        <v>0</v>
      </c>
      <c r="F131" s="243">
        <f>F106</f>
        <v>0</v>
      </c>
      <c r="G131" s="304"/>
      <c r="H131" s="243">
        <f>H105</f>
        <v>0</v>
      </c>
      <c r="I131" s="243">
        <f>I106</f>
        <v>0</v>
      </c>
      <c r="J131" s="304"/>
      <c r="K131" s="243">
        <f>K105</f>
        <v>0</v>
      </c>
      <c r="L131" s="243">
        <f>L106</f>
        <v>0</v>
      </c>
      <c r="M131" s="304"/>
      <c r="N131" s="243">
        <f>N105</f>
        <v>0</v>
      </c>
      <c r="O131" s="243">
        <f>O106</f>
        <v>0</v>
      </c>
      <c r="P131" s="304"/>
      <c r="Q131" s="243">
        <f>Q105</f>
        <v>0</v>
      </c>
      <c r="R131" s="243">
        <f>R106</f>
        <v>0</v>
      </c>
      <c r="S131" s="304"/>
      <c r="T131" s="243">
        <f>T105</f>
        <v>8</v>
      </c>
      <c r="U131" s="243">
        <f>U106</f>
        <v>10</v>
      </c>
      <c r="V131" s="304"/>
      <c r="W131" s="243">
        <f>W105</f>
        <v>18</v>
      </c>
      <c r="X131" s="243">
        <f>X106</f>
        <v>22</v>
      </c>
      <c r="Y131" s="304"/>
      <c r="Z131" s="243">
        <f>Z105</f>
        <v>14</v>
      </c>
      <c r="AA131" s="243">
        <f>AA106</f>
        <v>19</v>
      </c>
      <c r="AB131" s="244"/>
      <c r="AC131" s="246">
        <f>AC105</f>
        <v>585</v>
      </c>
      <c r="AD131" s="246">
        <f>AD105</f>
        <v>1530</v>
      </c>
      <c r="AE131" s="245">
        <f>AE106</f>
        <v>51</v>
      </c>
      <c r="AF131" s="247"/>
      <c r="AG131" s="244"/>
      <c r="AH131" s="248"/>
    </row>
    <row r="132" spans="1:248" s="54" customFormat="1" ht="15.75" customHeight="1">
      <c r="A132" s="894"/>
      <c r="B132" s="238">
        <f>(AE132/AE109)*100</f>
        <v>4.166666666666666</v>
      </c>
      <c r="C132" s="239" t="s">
        <v>531</v>
      </c>
      <c r="D132" s="240"/>
      <c r="E132" s="249"/>
      <c r="F132" s="243"/>
      <c r="G132" s="304"/>
      <c r="H132" s="243"/>
      <c r="I132" s="243"/>
      <c r="J132" s="304"/>
      <c r="K132" s="243"/>
      <c r="L132" s="243"/>
      <c r="M132" s="304"/>
      <c r="N132" s="243"/>
      <c r="O132" s="243"/>
      <c r="P132" s="304"/>
      <c r="Q132" s="243"/>
      <c r="R132" s="243"/>
      <c r="S132" s="304"/>
      <c r="T132" s="243"/>
      <c r="U132" s="243"/>
      <c r="V132" s="304"/>
      <c r="W132" s="243"/>
      <c r="X132" s="243"/>
      <c r="Y132" s="304"/>
      <c r="Z132" s="243">
        <v>3</v>
      </c>
      <c r="AA132" s="243">
        <v>10</v>
      </c>
      <c r="AB132" s="244"/>
      <c r="AC132" s="245">
        <f>AA132</f>
        <v>10</v>
      </c>
      <c r="AD132" s="245">
        <f>AB132</f>
        <v>0</v>
      </c>
      <c r="AE132" s="245">
        <f>AC132</f>
        <v>10</v>
      </c>
      <c r="AF132" s="247"/>
      <c r="AG132" s="244"/>
      <c r="AH132" s="248"/>
      <c r="AI132" s="251"/>
      <c r="AJ132" s="251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1"/>
      <c r="AU132" s="251"/>
      <c r="AV132" s="251"/>
      <c r="AW132" s="251"/>
      <c r="AX132" s="251"/>
      <c r="AY132" s="251"/>
      <c r="AZ132" s="251"/>
      <c r="BA132" s="251"/>
      <c r="BB132" s="251"/>
      <c r="BC132" s="251"/>
      <c r="BD132" s="251"/>
      <c r="BE132" s="251"/>
      <c r="BF132" s="251"/>
      <c r="BG132" s="251"/>
      <c r="BH132" s="251"/>
      <c r="BI132" s="251"/>
      <c r="BJ132" s="251"/>
      <c r="BK132" s="251"/>
      <c r="BL132" s="251"/>
      <c r="BM132" s="251"/>
      <c r="BN132" s="251"/>
      <c r="BO132" s="251"/>
      <c r="BP132" s="251"/>
      <c r="BQ132" s="251"/>
      <c r="BR132" s="251"/>
      <c r="BS132" s="251"/>
      <c r="BT132" s="251"/>
      <c r="BU132" s="251"/>
      <c r="BV132" s="251"/>
      <c r="BW132" s="251"/>
      <c r="BX132" s="251"/>
      <c r="BY132" s="251"/>
      <c r="BZ132" s="251"/>
      <c r="CA132" s="251"/>
      <c r="CB132" s="251"/>
      <c r="CC132" s="251"/>
      <c r="CD132" s="251"/>
      <c r="CE132" s="251"/>
      <c r="CF132" s="251"/>
      <c r="CG132" s="251"/>
      <c r="CH132" s="251"/>
      <c r="CI132" s="251"/>
      <c r="CJ132" s="251"/>
      <c r="CK132" s="251"/>
      <c r="CL132" s="251"/>
      <c r="CM132" s="251"/>
      <c r="CN132" s="251"/>
      <c r="CO132" s="251"/>
      <c r="CP132" s="251"/>
      <c r="CQ132" s="251"/>
      <c r="CR132" s="251"/>
      <c r="CS132" s="251"/>
      <c r="CT132" s="251"/>
      <c r="CU132" s="251"/>
      <c r="CV132" s="251"/>
      <c r="CW132" s="251"/>
      <c r="CX132" s="251"/>
      <c r="CY132" s="251"/>
      <c r="CZ132" s="251"/>
      <c r="DA132" s="251"/>
      <c r="DB132" s="251"/>
      <c r="DC132" s="251"/>
      <c r="DD132" s="251"/>
      <c r="DE132" s="251"/>
      <c r="DF132" s="251"/>
      <c r="DG132" s="251"/>
      <c r="DH132" s="251"/>
      <c r="DI132" s="251"/>
      <c r="DJ132" s="251"/>
      <c r="DK132" s="251"/>
      <c r="DL132" s="251"/>
      <c r="DM132" s="251"/>
      <c r="DN132" s="251"/>
      <c r="DO132" s="251"/>
      <c r="DP132" s="251"/>
      <c r="DQ132" s="251"/>
      <c r="DR132" s="251"/>
      <c r="DS132" s="251"/>
      <c r="DT132" s="251"/>
      <c r="DU132" s="251"/>
      <c r="DV132" s="251"/>
      <c r="DW132" s="251"/>
      <c r="DX132" s="251"/>
      <c r="DY132" s="251"/>
      <c r="DZ132" s="251"/>
      <c r="EA132" s="251"/>
      <c r="EB132" s="251"/>
      <c r="EC132" s="251"/>
      <c r="ED132" s="251"/>
      <c r="EE132" s="251"/>
      <c r="EF132" s="251"/>
      <c r="EG132" s="251"/>
      <c r="EH132" s="251"/>
      <c r="EI132" s="251"/>
      <c r="EJ132" s="251"/>
      <c r="EK132" s="251"/>
      <c r="EL132" s="251"/>
      <c r="EM132" s="251"/>
      <c r="EN132" s="251"/>
      <c r="EO132" s="251"/>
      <c r="EP132" s="251"/>
      <c r="EQ132" s="251"/>
      <c r="ER132" s="251"/>
      <c r="ES132" s="251"/>
      <c r="ET132" s="251"/>
      <c r="EU132" s="251"/>
      <c r="EV132" s="251"/>
      <c r="EW132" s="251"/>
      <c r="EX132" s="251"/>
      <c r="EY132" s="251"/>
      <c r="EZ132" s="251"/>
      <c r="FA132" s="251"/>
      <c r="FB132" s="251"/>
      <c r="FC132" s="251"/>
      <c r="FD132" s="251"/>
      <c r="FE132" s="251"/>
      <c r="FF132" s="251"/>
      <c r="FG132" s="251"/>
      <c r="FH132" s="251"/>
      <c r="FI132" s="251"/>
      <c r="FJ132" s="251"/>
      <c r="FK132" s="251"/>
      <c r="FL132" s="251"/>
      <c r="FM132" s="251"/>
      <c r="FN132" s="251"/>
      <c r="FO132" s="251"/>
      <c r="FP132" s="251"/>
      <c r="FQ132" s="251"/>
      <c r="FR132" s="251"/>
      <c r="FS132" s="251"/>
      <c r="FT132" s="251"/>
      <c r="FU132" s="251"/>
      <c r="FV132" s="251"/>
      <c r="FW132" s="251"/>
      <c r="FX132" s="251"/>
      <c r="FY132" s="251"/>
      <c r="FZ132" s="251"/>
      <c r="GA132" s="251"/>
      <c r="GB132" s="251"/>
      <c r="GC132" s="251"/>
      <c r="GD132" s="251"/>
      <c r="GE132" s="251"/>
      <c r="GF132" s="251"/>
      <c r="GG132" s="251"/>
      <c r="GH132" s="251"/>
      <c r="GI132" s="251"/>
      <c r="GJ132" s="251"/>
      <c r="GK132" s="251"/>
      <c r="GL132" s="251"/>
      <c r="GM132" s="251"/>
      <c r="GN132" s="251"/>
      <c r="GO132" s="251"/>
      <c r="GP132" s="251"/>
      <c r="GQ132" s="251"/>
      <c r="GR132" s="251"/>
      <c r="GS132" s="251"/>
      <c r="GT132" s="251"/>
      <c r="GU132" s="251"/>
      <c r="GV132" s="251"/>
      <c r="GW132" s="251"/>
      <c r="GX132" s="251"/>
      <c r="GY132" s="251"/>
      <c r="GZ132" s="251"/>
      <c r="HA132" s="251"/>
      <c r="HB132" s="251"/>
      <c r="HC132" s="251"/>
      <c r="HD132" s="251"/>
      <c r="HE132" s="251"/>
      <c r="HF132" s="251"/>
      <c r="HG132" s="251"/>
      <c r="HH132" s="251"/>
      <c r="HI132" s="251"/>
      <c r="HJ132" s="251"/>
      <c r="HK132" s="251"/>
      <c r="HL132" s="251"/>
      <c r="HM132" s="251"/>
      <c r="HN132" s="251"/>
      <c r="HO132" s="251"/>
      <c r="HP132" s="251"/>
      <c r="HQ132" s="251"/>
      <c r="HR132" s="251"/>
      <c r="HS132" s="251"/>
      <c r="HT132" s="251"/>
      <c r="HU132" s="251"/>
      <c r="HV132" s="251"/>
      <c r="HW132" s="251"/>
      <c r="HX132" s="251"/>
      <c r="HY132" s="251"/>
      <c r="HZ132" s="251"/>
      <c r="IA132" s="251"/>
      <c r="IB132" s="251"/>
      <c r="IC132" s="251"/>
      <c r="ID132" s="251"/>
      <c r="IE132" s="251"/>
      <c r="IF132" s="251"/>
      <c r="IG132" s="251"/>
      <c r="IH132" s="251"/>
      <c r="II132" s="251"/>
      <c r="IJ132" s="251"/>
      <c r="IK132" s="251"/>
      <c r="IL132" s="251"/>
      <c r="IM132" s="251"/>
      <c r="IN132" s="251"/>
    </row>
    <row r="133" spans="1:248" s="251" customFormat="1" ht="15.75" customHeight="1">
      <c r="A133" s="894"/>
      <c r="B133" s="238">
        <f>(AE133/AE109)*100</f>
        <v>0</v>
      </c>
      <c r="C133" s="239" t="s">
        <v>29</v>
      </c>
      <c r="D133" s="240"/>
      <c r="E133" s="252">
        <f>E124</f>
        <v>0</v>
      </c>
      <c r="F133" s="253">
        <f>F124</f>
        <v>0</v>
      </c>
      <c r="G133" s="305"/>
      <c r="H133" s="253">
        <f>H124</f>
        <v>7</v>
      </c>
      <c r="I133" s="253">
        <f>I124</f>
        <v>0</v>
      </c>
      <c r="J133" s="305"/>
      <c r="K133" s="253">
        <f>K124</f>
        <v>6</v>
      </c>
      <c r="L133" s="253">
        <f>L124</f>
        <v>0</v>
      </c>
      <c r="M133" s="305"/>
      <c r="N133" s="253">
        <f>N124</f>
        <v>6</v>
      </c>
      <c r="O133" s="253">
        <f>O124</f>
        <v>0</v>
      </c>
      <c r="P133" s="305"/>
      <c r="Q133" s="253">
        <f>Q124</f>
        <v>6</v>
      </c>
      <c r="R133" s="253">
        <f>R124</f>
        <v>0</v>
      </c>
      <c r="S133" s="305"/>
      <c r="T133" s="253">
        <f>T124</f>
        <v>6</v>
      </c>
      <c r="U133" s="253">
        <f>U124</f>
        <v>0</v>
      </c>
      <c r="V133" s="305"/>
      <c r="W133" s="253">
        <f>W124</f>
        <v>6</v>
      </c>
      <c r="X133" s="253">
        <f>X124</f>
        <v>0</v>
      </c>
      <c r="Y133" s="305"/>
      <c r="Z133" s="253">
        <f>Z124</f>
        <v>6</v>
      </c>
      <c r="AA133" s="253">
        <f>AA124</f>
        <v>0</v>
      </c>
      <c r="AB133" s="254"/>
      <c r="AC133" s="255">
        <f>AC124</f>
        <v>883</v>
      </c>
      <c r="AD133" s="255">
        <f>AD124</f>
        <v>0</v>
      </c>
      <c r="AE133" s="255">
        <f>AE124</f>
        <v>0</v>
      </c>
      <c r="AF133" s="256"/>
      <c r="AG133" s="257"/>
      <c r="AH133" s="258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  <c r="GN133" s="54"/>
      <c r="GO133" s="54"/>
      <c r="GP133" s="54"/>
      <c r="GQ133" s="54"/>
      <c r="GR133" s="54"/>
      <c r="GS133" s="54"/>
      <c r="GT133" s="54"/>
      <c r="GU133" s="54"/>
      <c r="GV133" s="54"/>
      <c r="GW133" s="54"/>
      <c r="GX133" s="54"/>
      <c r="GY133" s="54"/>
      <c r="GZ133" s="54"/>
      <c r="HA133" s="54"/>
      <c r="HB133" s="54"/>
      <c r="HC133" s="54"/>
      <c r="HD133" s="54"/>
      <c r="HE133" s="54"/>
      <c r="HF133" s="54"/>
      <c r="HG133" s="54"/>
      <c r="HH133" s="54"/>
      <c r="HI133" s="54"/>
      <c r="HJ133" s="54"/>
      <c r="HK133" s="54"/>
      <c r="HL133" s="54"/>
      <c r="HM133" s="54"/>
      <c r="HN133" s="54"/>
      <c r="HO133" s="54"/>
      <c r="HP133" s="54"/>
      <c r="HQ133" s="54"/>
      <c r="HR133" s="54"/>
      <c r="HS133" s="54"/>
      <c r="HT133" s="54"/>
      <c r="HU133" s="54"/>
      <c r="HV133" s="54"/>
      <c r="HW133" s="54"/>
      <c r="HX133" s="54"/>
      <c r="HY133" s="54"/>
      <c r="HZ133" s="54"/>
      <c r="IA133" s="54"/>
      <c r="IB133" s="54"/>
      <c r="IC133" s="54"/>
      <c r="ID133" s="54"/>
      <c r="IE133" s="54"/>
      <c r="IF133" s="54"/>
      <c r="IG133" s="54"/>
      <c r="IH133" s="54"/>
      <c r="II133" s="54"/>
      <c r="IJ133" s="54"/>
      <c r="IK133" s="54"/>
      <c r="IL133" s="54"/>
      <c r="IM133" s="54"/>
      <c r="IN133" s="54"/>
    </row>
    <row r="134" spans="1:34" s="54" customFormat="1" ht="15.75" customHeight="1" thickBot="1">
      <c r="A134" s="895"/>
      <c r="B134" s="259">
        <f>SUM(B126:B133)</f>
        <v>100</v>
      </c>
      <c r="C134" s="260" t="s">
        <v>405</v>
      </c>
      <c r="D134" s="261"/>
      <c r="E134" s="262">
        <f>SUM(E126:E133)</f>
        <v>35</v>
      </c>
      <c r="F134" s="263">
        <f>SUM(F126:F133)</f>
        <v>30</v>
      </c>
      <c r="G134" s="307"/>
      <c r="H134" s="263">
        <f>SUM(H126:H133)</f>
        <v>28</v>
      </c>
      <c r="I134" s="263">
        <f>SUM(I126:I133)</f>
        <v>28</v>
      </c>
      <c r="J134" s="307"/>
      <c r="K134" s="263">
        <f>SUM(K126:K133)</f>
        <v>27</v>
      </c>
      <c r="L134" s="263">
        <f>SUM(L126:L133)</f>
        <v>32</v>
      </c>
      <c r="M134" s="307"/>
      <c r="N134" s="263">
        <f>SUM(N126:N133)</f>
        <v>28</v>
      </c>
      <c r="O134" s="263">
        <f>SUM(O126:O133)</f>
        <v>30</v>
      </c>
      <c r="P134" s="307"/>
      <c r="Q134" s="263">
        <f>SUM(Q129:Q133)</f>
        <v>30</v>
      </c>
      <c r="R134" s="263">
        <f>SUM(R129:R133)</f>
        <v>31</v>
      </c>
      <c r="S134" s="307"/>
      <c r="T134" s="263">
        <f>SUM(T129:T133)</f>
        <v>30</v>
      </c>
      <c r="U134" s="263">
        <f>SUM(U129:U133)</f>
        <v>30</v>
      </c>
      <c r="V134" s="307"/>
      <c r="W134" s="263">
        <f>SUM(W129:W133)</f>
        <v>27</v>
      </c>
      <c r="X134" s="263">
        <f>SUM(X129:X133)</f>
        <v>30</v>
      </c>
      <c r="Y134" s="307"/>
      <c r="Z134" s="263">
        <f>SUM(Z126:Z133)</f>
        <v>23</v>
      </c>
      <c r="AA134" s="263">
        <f>SUM(AA126:AA133)</f>
        <v>29</v>
      </c>
      <c r="AB134" s="264"/>
      <c r="AC134" s="265">
        <f>SUM(AC126:AC133)</f>
        <v>3612</v>
      </c>
      <c r="AD134" s="265">
        <f>SUM(AD126:AD132)</f>
        <v>6660</v>
      </c>
      <c r="AE134" s="265">
        <f>SUM(AE126:AE132)</f>
        <v>240</v>
      </c>
      <c r="AF134" s="266"/>
      <c r="AG134" s="264"/>
      <c r="AH134" s="267"/>
    </row>
    <row r="135" spans="1:34" s="54" customFormat="1" ht="15.75" customHeight="1" thickBot="1" thickTop="1">
      <c r="A135" s="268"/>
      <c r="B135" s="862" t="s">
        <v>207</v>
      </c>
      <c r="C135" s="912"/>
      <c r="D135" s="912"/>
      <c r="E135" s="912"/>
      <c r="F135" s="912"/>
      <c r="G135" s="912"/>
      <c r="H135" s="912"/>
      <c r="I135" s="912"/>
      <c r="J135" s="912"/>
      <c r="K135" s="912"/>
      <c r="L135" s="912"/>
      <c r="M135" s="912"/>
      <c r="N135" s="912"/>
      <c r="O135" s="912"/>
      <c r="P135" s="912"/>
      <c r="Q135" s="912"/>
      <c r="R135" s="912"/>
      <c r="S135" s="912"/>
      <c r="T135" s="912"/>
      <c r="U135" s="912"/>
      <c r="V135" s="912"/>
      <c r="W135" s="912"/>
      <c r="X135" s="912"/>
      <c r="Y135" s="912"/>
      <c r="Z135" s="912"/>
      <c r="AA135" s="912"/>
      <c r="AB135" s="912"/>
      <c r="AC135" s="912"/>
      <c r="AD135" s="269"/>
      <c r="AE135" s="269"/>
      <c r="AF135" s="269"/>
      <c r="AG135" s="269"/>
      <c r="AH135" s="269"/>
    </row>
    <row r="136" spans="1:34" s="548" customFormat="1" ht="15.75" customHeight="1" thickBot="1">
      <c r="A136" s="268"/>
      <c r="B136" s="95"/>
      <c r="C136" s="99" t="s">
        <v>46</v>
      </c>
      <c r="D136" s="100"/>
      <c r="E136" s="856" t="s">
        <v>12</v>
      </c>
      <c r="F136" s="857"/>
      <c r="G136" s="858"/>
      <c r="H136" s="856" t="s">
        <v>13</v>
      </c>
      <c r="I136" s="857"/>
      <c r="J136" s="858"/>
      <c r="K136" s="856" t="s">
        <v>14</v>
      </c>
      <c r="L136" s="857"/>
      <c r="M136" s="858"/>
      <c r="N136" s="856" t="s">
        <v>15</v>
      </c>
      <c r="O136" s="857"/>
      <c r="P136" s="858"/>
      <c r="Q136" s="856" t="s">
        <v>16</v>
      </c>
      <c r="R136" s="857"/>
      <c r="S136" s="858"/>
      <c r="T136" s="856" t="s">
        <v>17</v>
      </c>
      <c r="U136" s="857"/>
      <c r="V136" s="858"/>
      <c r="W136" s="856" t="s">
        <v>18</v>
      </c>
      <c r="X136" s="857"/>
      <c r="Y136" s="858"/>
      <c r="Z136" s="856" t="s">
        <v>53</v>
      </c>
      <c r="AA136" s="857"/>
      <c r="AB136" s="858"/>
      <c r="AC136" s="96" t="s">
        <v>33</v>
      </c>
      <c r="AD136" s="270"/>
      <c r="AE136" s="270"/>
      <c r="AF136" s="270"/>
      <c r="AG136" s="270"/>
      <c r="AH136" s="270"/>
    </row>
    <row r="137" spans="1:34" s="548" customFormat="1" ht="15.75" customHeight="1">
      <c r="A137" s="268"/>
      <c r="B137" s="80"/>
      <c r="C137" s="78" t="s">
        <v>34</v>
      </c>
      <c r="D137" s="271"/>
      <c r="E137" s="199"/>
      <c r="F137" s="197"/>
      <c r="G137" s="272">
        <v>5</v>
      </c>
      <c r="H137" s="199"/>
      <c r="I137" s="197"/>
      <c r="J137" s="272">
        <f>COUNTIF(J15:J104,"F")+COUNTIF(J15:J104,"F(Z)")</f>
        <v>3</v>
      </c>
      <c r="K137" s="199"/>
      <c r="L137" s="197"/>
      <c r="M137" s="272">
        <f>COUNTIF(M15:M104,"F")+COUNTIF(M15:M104,"F(Z)")</f>
        <v>4</v>
      </c>
      <c r="N137" s="199"/>
      <c r="O137" s="197"/>
      <c r="P137" s="272">
        <f>COUNTIF(P15:P104,"F")+COUNTIF(P15:P104,"F(Z)")</f>
        <v>4</v>
      </c>
      <c r="Q137" s="199"/>
      <c r="R137" s="197"/>
      <c r="S137" s="272">
        <f>COUNTIF(S15:S104,"F")+COUNTIF(S15:S104,"F(Z)")</f>
        <v>3</v>
      </c>
      <c r="T137" s="199"/>
      <c r="U137" s="197"/>
      <c r="V137" s="272">
        <f>COUNTIF(V15:V104,"F")+COUNTIF(V15:V104,"F(Z)")</f>
        <v>4</v>
      </c>
      <c r="W137" s="199"/>
      <c r="X137" s="197"/>
      <c r="Y137" s="272">
        <f>COUNTIF(Y15:Y104,"F")+COUNTIF(Y15:Y104,"F(Z)")</f>
        <v>2</v>
      </c>
      <c r="Z137" s="199"/>
      <c r="AA137" s="197"/>
      <c r="AB137" s="272">
        <f>COUNTIF(AB15:AB104,"F")+COUNTIF(AB15:AB104,"F(Z)")</f>
        <v>4</v>
      </c>
      <c r="AC137" s="116">
        <f aca="true" t="shared" si="14" ref="AC137:AC142">SUM(AB137,Y137,V137,S137,P137,M137,J137,G137)</f>
        <v>29</v>
      </c>
      <c r="AD137" s="270"/>
      <c r="AE137" s="270"/>
      <c r="AF137" s="270"/>
      <c r="AG137" s="270"/>
      <c r="AH137" s="270"/>
    </row>
    <row r="138" spans="1:34" s="548" customFormat="1" ht="15.75" customHeight="1">
      <c r="A138" s="268"/>
      <c r="B138" s="80"/>
      <c r="C138" s="78" t="s">
        <v>35</v>
      </c>
      <c r="D138" s="271"/>
      <c r="E138" s="273"/>
      <c r="F138" s="274"/>
      <c r="G138" s="272">
        <f>COUNTIF(G15:G119,"G")+COUNTIF(G15:G104,"G(Z)")</f>
        <v>2</v>
      </c>
      <c r="H138" s="273"/>
      <c r="I138" s="274"/>
      <c r="J138" s="272">
        <f>COUNTIF(J15:J119,"G")+COUNTIF(J15:J104,"G(Z)")</f>
        <v>3</v>
      </c>
      <c r="K138" s="273"/>
      <c r="L138" s="274"/>
      <c r="M138" s="272">
        <f>COUNTIF(M15:M119,"G")+COUNTIF(M15:M104,"G(Z)")</f>
        <v>1</v>
      </c>
      <c r="N138" s="273"/>
      <c r="O138" s="274"/>
      <c r="P138" s="272">
        <f>COUNTIF(P15:P119,"G")+COUNTIF(P15:P104,"G(Z)")</f>
        <v>3</v>
      </c>
      <c r="Q138" s="273"/>
      <c r="R138" s="274"/>
      <c r="S138" s="272">
        <f>COUNTIF(S15:S119,"G")+COUNTIF(S15:S104,"G(Z)")</f>
        <v>1</v>
      </c>
      <c r="T138" s="273"/>
      <c r="U138" s="274"/>
      <c r="V138" s="272">
        <f>COUNTIF(V15:V119,"G")+COUNTIF(V15:V104,"G(Z)")</f>
        <v>1</v>
      </c>
      <c r="W138" s="273"/>
      <c r="X138" s="274"/>
      <c r="Y138" s="272">
        <f>COUNTIF(Y15:Y119,"G")+COUNTIF(Y15:Y104,"G(Z)")</f>
        <v>1</v>
      </c>
      <c r="Z138" s="273"/>
      <c r="AA138" s="274"/>
      <c r="AB138" s="272">
        <f>COUNTIF(AB15:AB119,"G")+COUNTIF(AB15:AB104,"G(Z)")</f>
        <v>1</v>
      </c>
      <c r="AC138" s="116">
        <f t="shared" si="14"/>
        <v>13</v>
      </c>
      <c r="AD138" s="270"/>
      <c r="AE138" s="270"/>
      <c r="AF138" s="270"/>
      <c r="AG138" s="270"/>
      <c r="AH138" s="270"/>
    </row>
    <row r="139" spans="1:34" s="548" customFormat="1" ht="15.75" customHeight="1">
      <c r="A139" s="268"/>
      <c r="B139" s="80"/>
      <c r="C139" s="78" t="s">
        <v>195</v>
      </c>
      <c r="D139" s="271"/>
      <c r="E139" s="273"/>
      <c r="F139" s="274"/>
      <c r="G139" s="272">
        <f>COUNTIF(G16:G105,"B")+COUNTIF(G16:G105,"B(Z)")</f>
        <v>1</v>
      </c>
      <c r="H139" s="273"/>
      <c r="I139" s="274"/>
      <c r="J139" s="272">
        <f>COUNTIF(J16:J105,"B")+COUNTIF(J16:J105,"B(Z)")</f>
        <v>2</v>
      </c>
      <c r="K139" s="273"/>
      <c r="L139" s="274"/>
      <c r="M139" s="272">
        <f>COUNTIF(M16:M105,"B")+COUNTIF(M16:M105,"B(Z)")</f>
        <v>3</v>
      </c>
      <c r="N139" s="273"/>
      <c r="O139" s="274"/>
      <c r="P139" s="272">
        <f>COUNTIF(P16:P105,"B")+COUNTIF(P16:P105,"B(Z)")</f>
        <v>0</v>
      </c>
      <c r="Q139" s="273"/>
      <c r="R139" s="274"/>
      <c r="S139" s="272">
        <f>COUNTIF(S16:S105,"B")+COUNTIF(S16:S105,"B(Z)")</f>
        <v>0</v>
      </c>
      <c r="T139" s="273"/>
      <c r="U139" s="274"/>
      <c r="V139" s="272">
        <f>COUNTIF(V16:V105,"B")+COUNTIF(V16:V105,"B(Z)")</f>
        <v>0</v>
      </c>
      <c r="W139" s="273"/>
      <c r="X139" s="274"/>
      <c r="Y139" s="272">
        <f>COUNTIF(Y16:Y105,"B")+COUNTIF(Y16:Y105,"B(Z)")</f>
        <v>0</v>
      </c>
      <c r="Z139" s="273"/>
      <c r="AA139" s="274"/>
      <c r="AB139" s="272">
        <f>COUNTIF(AB16:AB105,"B")+COUNTIF(AB16:AB105,"B(Z)")</f>
        <v>0</v>
      </c>
      <c r="AC139" s="116">
        <f t="shared" si="14"/>
        <v>6</v>
      </c>
      <c r="AD139" s="270"/>
      <c r="AE139" s="270"/>
      <c r="AF139" s="270"/>
      <c r="AG139" s="270"/>
      <c r="AH139" s="270"/>
    </row>
    <row r="140" spans="1:34" s="548" customFormat="1" ht="15.75" customHeight="1">
      <c r="A140" s="268"/>
      <c r="B140" s="167"/>
      <c r="C140" s="275" t="s">
        <v>36</v>
      </c>
      <c r="D140" s="271"/>
      <c r="E140" s="273"/>
      <c r="F140" s="274"/>
      <c r="G140" s="276">
        <f>COUNTIF(G15:G104,"K")+COUNTIF(G15:G104,"K(Z)")</f>
        <v>2</v>
      </c>
      <c r="H140" s="273"/>
      <c r="I140" s="274"/>
      <c r="J140" s="276">
        <f>COUNTIF(J15:J104,"K")+COUNTIF(J15:J104,"K(Z)")</f>
        <v>5</v>
      </c>
      <c r="K140" s="273"/>
      <c r="L140" s="274"/>
      <c r="M140" s="276">
        <f>COUNTIF(M15:M104,"K")+COUNTIF(M15:M104,"K(Z)")</f>
        <v>5</v>
      </c>
      <c r="N140" s="273"/>
      <c r="O140" s="274"/>
      <c r="P140" s="276">
        <f>COUNTIF(P15:P104,"K")+COUNTIF(P15:P104,"K(Z)")</f>
        <v>5</v>
      </c>
      <c r="Q140" s="273"/>
      <c r="R140" s="274"/>
      <c r="S140" s="276">
        <f>COUNTIF(S15:S104,"K")+COUNTIF(S15:S104,"K(Z)")</f>
        <v>7</v>
      </c>
      <c r="T140" s="273"/>
      <c r="U140" s="274"/>
      <c r="V140" s="276">
        <f>COUNTIF(V15:V104,"K")+COUNTIF(V15:V104,"K(Z)")</f>
        <v>6</v>
      </c>
      <c r="W140" s="273"/>
      <c r="X140" s="274"/>
      <c r="Y140" s="276">
        <v>3</v>
      </c>
      <c r="Z140" s="273"/>
      <c r="AA140" s="274"/>
      <c r="AB140" s="276">
        <f>COUNTIF(AB15:AB104,"K")+COUNTIF(AB15:AB104,"K(Z)")</f>
        <v>1</v>
      </c>
      <c r="AC140" s="116">
        <f t="shared" si="14"/>
        <v>34</v>
      </c>
      <c r="AD140" s="270"/>
      <c r="AE140" s="270"/>
      <c r="AF140" s="270"/>
      <c r="AG140" s="270"/>
      <c r="AH140" s="270"/>
    </row>
    <row r="141" spans="1:34" s="548" customFormat="1" ht="15.75" customHeight="1">
      <c r="A141" s="268"/>
      <c r="B141" s="167"/>
      <c r="C141" s="275" t="s">
        <v>37</v>
      </c>
      <c r="D141" s="271"/>
      <c r="E141" s="273"/>
      <c r="F141" s="274"/>
      <c r="G141" s="272">
        <f>COUNTIF(G15:G104,"S")</f>
        <v>0</v>
      </c>
      <c r="H141" s="273"/>
      <c r="I141" s="274"/>
      <c r="J141" s="272">
        <f>COUNTIF(J15:J104,"S")</f>
        <v>0</v>
      </c>
      <c r="K141" s="273"/>
      <c r="L141" s="274"/>
      <c r="M141" s="272">
        <f>COUNTIF(M15:M104,"S")</f>
        <v>0</v>
      </c>
      <c r="N141" s="273"/>
      <c r="O141" s="274"/>
      <c r="P141" s="272">
        <f>COUNTIF(P15:P104,"S")</f>
        <v>0</v>
      </c>
      <c r="Q141" s="273"/>
      <c r="R141" s="274"/>
      <c r="S141" s="272">
        <f>COUNTIF(S15:S104,"S")</f>
        <v>0</v>
      </c>
      <c r="T141" s="273"/>
      <c r="U141" s="274"/>
      <c r="V141" s="272">
        <f>COUNTIF(V15:V104,"S")</f>
        <v>0</v>
      </c>
      <c r="W141" s="273"/>
      <c r="X141" s="274"/>
      <c r="Y141" s="272">
        <f>COUNTIF(Y15:Y104,"S")</f>
        <v>0</v>
      </c>
      <c r="Z141" s="273"/>
      <c r="AA141" s="274"/>
      <c r="AB141" s="272">
        <f>COUNTIF(AB15:AB104,"S")</f>
        <v>0</v>
      </c>
      <c r="AC141" s="116">
        <f t="shared" si="14"/>
        <v>0</v>
      </c>
      <c r="AD141" s="270"/>
      <c r="AE141" s="270"/>
      <c r="AF141" s="270"/>
      <c r="AG141" s="270"/>
      <c r="AH141" s="270"/>
    </row>
    <row r="142" spans="1:34" s="548" customFormat="1" ht="15.75" customHeight="1" thickBot="1">
      <c r="A142" s="268"/>
      <c r="B142" s="277"/>
      <c r="C142" s="278" t="s">
        <v>203</v>
      </c>
      <c r="D142" s="279"/>
      <c r="E142" s="280"/>
      <c r="F142" s="281"/>
      <c r="G142" s="282">
        <f>SUM(G137:G141)</f>
        <v>10</v>
      </c>
      <c r="H142" s="280"/>
      <c r="I142" s="281"/>
      <c r="J142" s="282">
        <f>SUM(J137:J141)</f>
        <v>13</v>
      </c>
      <c r="K142" s="280"/>
      <c r="L142" s="281"/>
      <c r="M142" s="282">
        <f>SUM(M137:M141)</f>
        <v>13</v>
      </c>
      <c r="N142" s="280"/>
      <c r="O142" s="281"/>
      <c r="P142" s="282">
        <f>SUM(P137:P141)</f>
        <v>12</v>
      </c>
      <c r="Q142" s="280"/>
      <c r="R142" s="281"/>
      <c r="S142" s="282">
        <f>SUM(S137:S141)</f>
        <v>11</v>
      </c>
      <c r="T142" s="280"/>
      <c r="U142" s="281"/>
      <c r="V142" s="282">
        <f>SUM(V137:V141)</f>
        <v>11</v>
      </c>
      <c r="W142" s="280"/>
      <c r="X142" s="281"/>
      <c r="Y142" s="282">
        <f>SUM(Y137:Y141)</f>
        <v>6</v>
      </c>
      <c r="Z142" s="280"/>
      <c r="AA142" s="281"/>
      <c r="AB142" s="282">
        <f>SUM(AB137:AB141)</f>
        <v>6</v>
      </c>
      <c r="AC142" s="116">
        <f t="shared" si="14"/>
        <v>82</v>
      </c>
      <c r="AD142" s="270"/>
      <c r="AE142" s="270"/>
      <c r="AF142" s="270"/>
      <c r="AG142" s="270"/>
      <c r="AH142" s="270"/>
    </row>
    <row r="143" spans="1:34" s="557" customFormat="1" ht="15.75" customHeight="1" thickBot="1">
      <c r="A143" s="284"/>
      <c r="B143" s="312"/>
      <c r="C143" s="888" t="s">
        <v>38</v>
      </c>
      <c r="D143" s="889"/>
      <c r="E143" s="889"/>
      <c r="F143" s="889"/>
      <c r="G143" s="889"/>
      <c r="H143" s="890"/>
      <c r="I143" s="890"/>
      <c r="J143" s="890"/>
      <c r="K143" s="890"/>
      <c r="L143" s="890"/>
      <c r="M143" s="890"/>
      <c r="N143" s="890"/>
      <c r="O143" s="890"/>
      <c r="P143" s="890"/>
      <c r="Q143" s="890"/>
      <c r="R143" s="890"/>
      <c r="S143" s="890"/>
      <c r="T143" s="890"/>
      <c r="U143" s="890"/>
      <c r="V143" s="890"/>
      <c r="W143" s="890"/>
      <c r="X143" s="890"/>
      <c r="Y143" s="890"/>
      <c r="Z143" s="890"/>
      <c r="AA143" s="890"/>
      <c r="AB143" s="890"/>
      <c r="AC143" s="890"/>
      <c r="AD143" s="890"/>
      <c r="AE143" s="890"/>
      <c r="AF143" s="891"/>
      <c r="AG143" s="283"/>
      <c r="AH143" s="283"/>
    </row>
    <row r="144" spans="1:248" s="557" customFormat="1" ht="15.75" customHeight="1">
      <c r="A144" s="284"/>
      <c r="B144" s="285"/>
      <c r="C144" s="869" t="s">
        <v>377</v>
      </c>
      <c r="D144" s="870"/>
      <c r="E144" s="870"/>
      <c r="F144" s="870"/>
      <c r="G144" s="870"/>
      <c r="H144" s="890"/>
      <c r="I144" s="890"/>
      <c r="J144" s="890"/>
      <c r="K144" s="890"/>
      <c r="L144" s="890"/>
      <c r="M144" s="890"/>
      <c r="N144" s="890"/>
      <c r="O144" s="890"/>
      <c r="P144" s="890"/>
      <c r="Q144" s="890"/>
      <c r="R144" s="890"/>
      <c r="S144" s="890"/>
      <c r="T144" s="890"/>
      <c r="U144" s="890"/>
      <c r="V144" s="890"/>
      <c r="W144" s="890"/>
      <c r="X144" s="890"/>
      <c r="Y144" s="890"/>
      <c r="Z144" s="890"/>
      <c r="AA144" s="890"/>
      <c r="AB144" s="890"/>
      <c r="AC144" s="890"/>
      <c r="AD144" s="890"/>
      <c r="AE144" s="890"/>
      <c r="AF144" s="913"/>
      <c r="AG144" s="283"/>
      <c r="AH144" s="283"/>
      <c r="AI144" s="558"/>
      <c r="AJ144" s="558"/>
      <c r="AK144" s="558"/>
      <c r="AL144" s="558"/>
      <c r="AM144" s="558"/>
      <c r="AN144" s="558"/>
      <c r="AO144" s="558"/>
      <c r="AP144" s="558"/>
      <c r="AQ144" s="558"/>
      <c r="AR144" s="558"/>
      <c r="AS144" s="558"/>
      <c r="AT144" s="558"/>
      <c r="AU144" s="558"/>
      <c r="AV144" s="558"/>
      <c r="AW144" s="558"/>
      <c r="AX144" s="558"/>
      <c r="AY144" s="558"/>
      <c r="AZ144" s="558"/>
      <c r="BA144" s="558"/>
      <c r="BB144" s="558"/>
      <c r="BC144" s="558"/>
      <c r="BD144" s="558"/>
      <c r="BE144" s="558"/>
      <c r="BF144" s="558"/>
      <c r="BG144" s="558"/>
      <c r="BH144" s="558"/>
      <c r="BI144" s="558"/>
      <c r="BJ144" s="558"/>
      <c r="BK144" s="558"/>
      <c r="BL144" s="558"/>
      <c r="BM144" s="558"/>
      <c r="BN144" s="558"/>
      <c r="BO144" s="558"/>
      <c r="BP144" s="558"/>
      <c r="BQ144" s="558"/>
      <c r="BR144" s="558"/>
      <c r="BS144" s="558"/>
      <c r="BT144" s="558"/>
      <c r="BU144" s="558"/>
      <c r="BV144" s="558"/>
      <c r="BW144" s="558"/>
      <c r="BX144" s="558"/>
      <c r="BY144" s="558"/>
      <c r="BZ144" s="558"/>
      <c r="CA144" s="558"/>
      <c r="CB144" s="558"/>
      <c r="CC144" s="558"/>
      <c r="CD144" s="558"/>
      <c r="CE144" s="558"/>
      <c r="CF144" s="558"/>
      <c r="CG144" s="558"/>
      <c r="CH144" s="558"/>
      <c r="CI144" s="558"/>
      <c r="CJ144" s="558"/>
      <c r="CK144" s="558"/>
      <c r="CL144" s="558"/>
      <c r="CM144" s="558"/>
      <c r="CN144" s="558"/>
      <c r="CO144" s="558"/>
      <c r="CP144" s="558"/>
      <c r="CQ144" s="558"/>
      <c r="CR144" s="558"/>
      <c r="CS144" s="558"/>
      <c r="CT144" s="558"/>
      <c r="CU144" s="558"/>
      <c r="CV144" s="558"/>
      <c r="CW144" s="558"/>
      <c r="CX144" s="558"/>
      <c r="CY144" s="558"/>
      <c r="CZ144" s="558"/>
      <c r="DA144" s="558"/>
      <c r="DB144" s="558"/>
      <c r="DC144" s="558"/>
      <c r="DD144" s="558"/>
      <c r="DE144" s="558"/>
      <c r="DF144" s="558"/>
      <c r="DG144" s="558"/>
      <c r="DH144" s="558"/>
      <c r="DI144" s="558"/>
      <c r="DJ144" s="558"/>
      <c r="DK144" s="558"/>
      <c r="DL144" s="558"/>
      <c r="DM144" s="558"/>
      <c r="DN144" s="558"/>
      <c r="DO144" s="558"/>
      <c r="DP144" s="558"/>
      <c r="DQ144" s="558"/>
      <c r="DR144" s="558"/>
      <c r="DS144" s="558"/>
      <c r="DT144" s="558"/>
      <c r="DU144" s="558"/>
      <c r="DV144" s="558"/>
      <c r="DW144" s="558"/>
      <c r="DX144" s="558"/>
      <c r="DY144" s="558"/>
      <c r="DZ144" s="558"/>
      <c r="EA144" s="558"/>
      <c r="EB144" s="558"/>
      <c r="EC144" s="558"/>
      <c r="ED144" s="558"/>
      <c r="EE144" s="558"/>
      <c r="EF144" s="558"/>
      <c r="EG144" s="558"/>
      <c r="EH144" s="558"/>
      <c r="EI144" s="558"/>
      <c r="EJ144" s="558"/>
      <c r="EK144" s="558"/>
      <c r="EL144" s="558"/>
      <c r="EM144" s="558"/>
      <c r="EN144" s="558"/>
      <c r="EO144" s="558"/>
      <c r="EP144" s="558"/>
      <c r="EQ144" s="558"/>
      <c r="ER144" s="558"/>
      <c r="ES144" s="558"/>
      <c r="ET144" s="558"/>
      <c r="EU144" s="558"/>
      <c r="EV144" s="558"/>
      <c r="EW144" s="558"/>
      <c r="EX144" s="558"/>
      <c r="EY144" s="558"/>
      <c r="EZ144" s="558"/>
      <c r="FA144" s="558"/>
      <c r="FB144" s="558"/>
      <c r="FC144" s="558"/>
      <c r="FD144" s="558"/>
      <c r="FE144" s="558"/>
      <c r="FF144" s="558"/>
      <c r="FG144" s="558"/>
      <c r="FH144" s="558"/>
      <c r="FI144" s="558"/>
      <c r="FJ144" s="558"/>
      <c r="FK144" s="558"/>
      <c r="FL144" s="558"/>
      <c r="FM144" s="558"/>
      <c r="FN144" s="558"/>
      <c r="FO144" s="558"/>
      <c r="FP144" s="558"/>
      <c r="FQ144" s="558"/>
      <c r="FR144" s="558"/>
      <c r="FS144" s="558"/>
      <c r="FT144" s="558"/>
      <c r="FU144" s="558"/>
      <c r="FV144" s="558"/>
      <c r="FW144" s="558"/>
      <c r="FX144" s="558"/>
      <c r="FY144" s="558"/>
      <c r="FZ144" s="558"/>
      <c r="GA144" s="558"/>
      <c r="GB144" s="558"/>
      <c r="GC144" s="558"/>
      <c r="GD144" s="558"/>
      <c r="GE144" s="558"/>
      <c r="GF144" s="558"/>
      <c r="GG144" s="558"/>
      <c r="GH144" s="558"/>
      <c r="GI144" s="558"/>
      <c r="GJ144" s="558"/>
      <c r="GK144" s="558"/>
      <c r="GL144" s="558"/>
      <c r="GM144" s="558"/>
      <c r="GN144" s="558"/>
      <c r="GO144" s="558"/>
      <c r="GP144" s="558"/>
      <c r="GQ144" s="558"/>
      <c r="GR144" s="558"/>
      <c r="GS144" s="558"/>
      <c r="GT144" s="558"/>
      <c r="GU144" s="558"/>
      <c r="GV144" s="558"/>
      <c r="GW144" s="558"/>
      <c r="GX144" s="558"/>
      <c r="GY144" s="558"/>
      <c r="GZ144" s="558"/>
      <c r="HA144" s="558"/>
      <c r="HB144" s="558"/>
      <c r="HC144" s="558"/>
      <c r="HD144" s="558"/>
      <c r="HE144" s="558"/>
      <c r="HF144" s="558"/>
      <c r="HG144" s="558"/>
      <c r="HH144" s="558"/>
      <c r="HI144" s="558"/>
      <c r="HJ144" s="558"/>
      <c r="HK144" s="558"/>
      <c r="HL144" s="558"/>
      <c r="HM144" s="558"/>
      <c r="HN144" s="558"/>
      <c r="HO144" s="558"/>
      <c r="HP144" s="558"/>
      <c r="HQ144" s="558"/>
      <c r="HR144" s="558"/>
      <c r="HS144" s="558"/>
      <c r="HT144" s="558"/>
      <c r="HU144" s="558"/>
      <c r="HV144" s="558"/>
      <c r="HW144" s="558"/>
      <c r="HX144" s="558"/>
      <c r="HY144" s="558"/>
      <c r="HZ144" s="558"/>
      <c r="IA144" s="558"/>
      <c r="IB144" s="558"/>
      <c r="IC144" s="558"/>
      <c r="ID144" s="558"/>
      <c r="IE144" s="558"/>
      <c r="IF144" s="558"/>
      <c r="IG144" s="558"/>
      <c r="IH144" s="558"/>
      <c r="II144" s="558"/>
      <c r="IJ144" s="558"/>
      <c r="IK144" s="558"/>
      <c r="IL144" s="558"/>
      <c r="IM144" s="558"/>
      <c r="IN144" s="558"/>
    </row>
    <row r="145" spans="1:34" s="558" customFormat="1" ht="15.75" customHeight="1">
      <c r="A145" s="284"/>
      <c r="B145" s="285"/>
      <c r="C145" s="914" t="s">
        <v>210</v>
      </c>
      <c r="D145" s="915"/>
      <c r="E145" s="915"/>
      <c r="F145" s="915"/>
      <c r="G145" s="915"/>
      <c r="H145" s="916"/>
      <c r="I145" s="916"/>
      <c r="J145" s="916"/>
      <c r="K145" s="916"/>
      <c r="L145" s="916"/>
      <c r="M145" s="916"/>
      <c r="N145" s="916"/>
      <c r="O145" s="916"/>
      <c r="P145" s="916"/>
      <c r="Q145" s="916"/>
      <c r="R145" s="916"/>
      <c r="S145" s="916"/>
      <c r="T145" s="916"/>
      <c r="U145" s="916"/>
      <c r="V145" s="916"/>
      <c r="W145" s="916"/>
      <c r="X145" s="916"/>
      <c r="Y145" s="916"/>
      <c r="Z145" s="916"/>
      <c r="AA145" s="916"/>
      <c r="AB145" s="916"/>
      <c r="AC145" s="916"/>
      <c r="AD145" s="916"/>
      <c r="AE145" s="916"/>
      <c r="AF145" s="917"/>
      <c r="AG145" s="283"/>
      <c r="AH145" s="283"/>
    </row>
    <row r="146" spans="1:248" s="558" customFormat="1" ht="30.75" customHeight="1" thickBot="1">
      <c r="A146" s="286"/>
      <c r="B146" s="287"/>
      <c r="C146" s="863" t="s">
        <v>209</v>
      </c>
      <c r="D146" s="864"/>
      <c r="E146" s="864"/>
      <c r="F146" s="864"/>
      <c r="G146" s="864"/>
      <c r="H146" s="900"/>
      <c r="I146" s="900"/>
      <c r="J146" s="900"/>
      <c r="K146" s="900"/>
      <c r="L146" s="900"/>
      <c r="M146" s="900"/>
      <c r="N146" s="900"/>
      <c r="O146" s="900"/>
      <c r="P146" s="900"/>
      <c r="Q146" s="900"/>
      <c r="R146" s="900"/>
      <c r="S146" s="900"/>
      <c r="T146" s="900"/>
      <c r="U146" s="900"/>
      <c r="V146" s="900"/>
      <c r="W146" s="900"/>
      <c r="X146" s="900"/>
      <c r="Y146" s="900"/>
      <c r="Z146" s="900"/>
      <c r="AA146" s="900"/>
      <c r="AB146" s="900"/>
      <c r="AC146" s="900"/>
      <c r="AD146" s="900"/>
      <c r="AE146" s="900"/>
      <c r="AF146" s="901"/>
      <c r="AG146" s="283"/>
      <c r="AH146" s="283"/>
      <c r="AI146" s="559"/>
      <c r="AJ146" s="559"/>
      <c r="AK146" s="559"/>
      <c r="AL146" s="559"/>
      <c r="AM146" s="559"/>
      <c r="AN146" s="559"/>
      <c r="AO146" s="559"/>
      <c r="AP146" s="559"/>
      <c r="AQ146" s="559"/>
      <c r="AR146" s="559"/>
      <c r="AS146" s="559"/>
      <c r="AT146" s="559"/>
      <c r="AU146" s="559"/>
      <c r="AV146" s="559"/>
      <c r="AW146" s="559"/>
      <c r="AX146" s="559"/>
      <c r="AY146" s="559"/>
      <c r="AZ146" s="559"/>
      <c r="BA146" s="559"/>
      <c r="BB146" s="559"/>
      <c r="BC146" s="559"/>
      <c r="BD146" s="559"/>
      <c r="BE146" s="559"/>
      <c r="BF146" s="559"/>
      <c r="BG146" s="559"/>
      <c r="BH146" s="559"/>
      <c r="BI146" s="559"/>
      <c r="BJ146" s="559"/>
      <c r="BK146" s="559"/>
      <c r="BL146" s="559"/>
      <c r="BM146" s="559"/>
      <c r="BN146" s="559"/>
      <c r="BO146" s="559"/>
      <c r="BP146" s="559"/>
      <c r="BQ146" s="559"/>
      <c r="BR146" s="559"/>
      <c r="BS146" s="559"/>
      <c r="BT146" s="559"/>
      <c r="BU146" s="559"/>
      <c r="BV146" s="559"/>
      <c r="BW146" s="559"/>
      <c r="BX146" s="559"/>
      <c r="BY146" s="559"/>
      <c r="BZ146" s="559"/>
      <c r="CA146" s="559"/>
      <c r="CB146" s="559"/>
      <c r="CC146" s="559"/>
      <c r="CD146" s="559"/>
      <c r="CE146" s="559"/>
      <c r="CF146" s="559"/>
      <c r="CG146" s="559"/>
      <c r="CH146" s="559"/>
      <c r="CI146" s="559"/>
      <c r="CJ146" s="559"/>
      <c r="CK146" s="559"/>
      <c r="CL146" s="559"/>
      <c r="CM146" s="559"/>
      <c r="CN146" s="559"/>
      <c r="CO146" s="559"/>
      <c r="CP146" s="559"/>
      <c r="CQ146" s="559"/>
      <c r="CR146" s="559"/>
      <c r="CS146" s="559"/>
      <c r="CT146" s="559"/>
      <c r="CU146" s="559"/>
      <c r="CV146" s="559"/>
      <c r="CW146" s="559"/>
      <c r="CX146" s="559"/>
      <c r="CY146" s="559"/>
      <c r="CZ146" s="559"/>
      <c r="DA146" s="559"/>
      <c r="DB146" s="559"/>
      <c r="DC146" s="559"/>
      <c r="DD146" s="559"/>
      <c r="DE146" s="559"/>
      <c r="DF146" s="559"/>
      <c r="DG146" s="559"/>
      <c r="DH146" s="559"/>
      <c r="DI146" s="559"/>
      <c r="DJ146" s="559"/>
      <c r="DK146" s="559"/>
      <c r="DL146" s="559"/>
      <c r="DM146" s="559"/>
      <c r="DN146" s="559"/>
      <c r="DO146" s="559"/>
      <c r="DP146" s="559"/>
      <c r="DQ146" s="559"/>
      <c r="DR146" s="559"/>
      <c r="DS146" s="559"/>
      <c r="DT146" s="559"/>
      <c r="DU146" s="559"/>
      <c r="DV146" s="559"/>
      <c r="DW146" s="559"/>
      <c r="DX146" s="559"/>
      <c r="DY146" s="559"/>
      <c r="DZ146" s="559"/>
      <c r="EA146" s="559"/>
      <c r="EB146" s="559"/>
      <c r="EC146" s="559"/>
      <c r="ED146" s="559"/>
      <c r="EE146" s="559"/>
      <c r="EF146" s="559"/>
      <c r="EG146" s="559"/>
      <c r="EH146" s="559"/>
      <c r="EI146" s="559"/>
      <c r="EJ146" s="559"/>
      <c r="EK146" s="559"/>
      <c r="EL146" s="559"/>
      <c r="EM146" s="559"/>
      <c r="EN146" s="559"/>
      <c r="EO146" s="559"/>
      <c r="EP146" s="559"/>
      <c r="EQ146" s="559"/>
      <c r="ER146" s="559"/>
      <c r="ES146" s="559"/>
      <c r="ET146" s="559"/>
      <c r="EU146" s="559"/>
      <c r="EV146" s="559"/>
      <c r="EW146" s="559"/>
      <c r="EX146" s="559"/>
      <c r="EY146" s="559"/>
      <c r="EZ146" s="559"/>
      <c r="FA146" s="559"/>
      <c r="FB146" s="559"/>
      <c r="FC146" s="559"/>
      <c r="FD146" s="559"/>
      <c r="FE146" s="559"/>
      <c r="FF146" s="559"/>
      <c r="FG146" s="559"/>
      <c r="FH146" s="559"/>
      <c r="FI146" s="559"/>
      <c r="FJ146" s="559"/>
      <c r="FK146" s="559"/>
      <c r="FL146" s="559"/>
      <c r="FM146" s="559"/>
      <c r="FN146" s="559"/>
      <c r="FO146" s="559"/>
      <c r="FP146" s="559"/>
      <c r="FQ146" s="559"/>
      <c r="FR146" s="559"/>
      <c r="FS146" s="559"/>
      <c r="FT146" s="559"/>
      <c r="FU146" s="559"/>
      <c r="FV146" s="559"/>
      <c r="FW146" s="559"/>
      <c r="FX146" s="559"/>
      <c r="FY146" s="559"/>
      <c r="FZ146" s="559"/>
      <c r="GA146" s="559"/>
      <c r="GB146" s="559"/>
      <c r="GC146" s="559"/>
      <c r="GD146" s="559"/>
      <c r="GE146" s="559"/>
      <c r="GF146" s="559"/>
      <c r="GG146" s="559"/>
      <c r="GH146" s="559"/>
      <c r="GI146" s="559"/>
      <c r="GJ146" s="559"/>
      <c r="GK146" s="559"/>
      <c r="GL146" s="559"/>
      <c r="GM146" s="559"/>
      <c r="GN146" s="559"/>
      <c r="GO146" s="559"/>
      <c r="GP146" s="559"/>
      <c r="GQ146" s="559"/>
      <c r="GR146" s="559"/>
      <c r="GS146" s="559"/>
      <c r="GT146" s="559"/>
      <c r="GU146" s="559"/>
      <c r="GV146" s="559"/>
      <c r="GW146" s="559"/>
      <c r="GX146" s="559"/>
      <c r="GY146" s="559"/>
      <c r="GZ146" s="559"/>
      <c r="HA146" s="559"/>
      <c r="HB146" s="559"/>
      <c r="HC146" s="559"/>
      <c r="HD146" s="559"/>
      <c r="HE146" s="559"/>
      <c r="HF146" s="559"/>
      <c r="HG146" s="559"/>
      <c r="HH146" s="559"/>
      <c r="HI146" s="559"/>
      <c r="HJ146" s="559"/>
      <c r="HK146" s="559"/>
      <c r="HL146" s="559"/>
      <c r="HM146" s="559"/>
      <c r="HN146" s="559"/>
      <c r="HO146" s="559"/>
      <c r="HP146" s="559"/>
      <c r="HQ146" s="559"/>
      <c r="HR146" s="559"/>
      <c r="HS146" s="559"/>
      <c r="HT146" s="559"/>
      <c r="HU146" s="559"/>
      <c r="HV146" s="559"/>
      <c r="HW146" s="559"/>
      <c r="HX146" s="559"/>
      <c r="HY146" s="559"/>
      <c r="HZ146" s="559"/>
      <c r="IA146" s="559"/>
      <c r="IB146" s="559"/>
      <c r="IC146" s="559"/>
      <c r="ID146" s="559"/>
      <c r="IE146" s="559"/>
      <c r="IF146" s="559"/>
      <c r="IG146" s="559"/>
      <c r="IH146" s="559"/>
      <c r="II146" s="559"/>
      <c r="IJ146" s="559"/>
      <c r="IK146" s="559"/>
      <c r="IL146" s="559"/>
      <c r="IM146" s="559"/>
      <c r="IN146" s="559"/>
    </row>
    <row r="147" spans="1:34" s="562" customFormat="1" ht="15.75" customHeight="1">
      <c r="A147" s="902" t="s">
        <v>39</v>
      </c>
      <c r="B147" s="903"/>
      <c r="C147" s="903"/>
      <c r="D147" s="903"/>
      <c r="E147" s="903"/>
      <c r="F147" s="903"/>
      <c r="G147" s="903"/>
      <c r="H147" s="903"/>
      <c r="I147" s="903"/>
      <c r="J147" s="903"/>
      <c r="K147" s="903"/>
      <c r="L147" s="903"/>
      <c r="M147" s="903"/>
      <c r="N147" s="903"/>
      <c r="O147" s="903"/>
      <c r="P147" s="903"/>
      <c r="Q147" s="903"/>
      <c r="R147" s="903"/>
      <c r="S147" s="903"/>
      <c r="T147" s="903"/>
      <c r="U147" s="903"/>
      <c r="V147" s="903"/>
      <c r="W147" s="903"/>
      <c r="X147" s="903"/>
      <c r="Y147" s="903"/>
      <c r="Z147" s="903"/>
      <c r="AA147" s="903"/>
      <c r="AB147" s="904"/>
      <c r="AC147" s="289"/>
      <c r="AD147" s="289"/>
      <c r="AE147" s="289"/>
      <c r="AF147" s="289"/>
      <c r="AG147" s="290"/>
      <c r="AH147" s="290"/>
    </row>
    <row r="148" spans="1:34" s="562" customFormat="1" ht="15.75" customHeight="1">
      <c r="A148" s="905" t="s">
        <v>40</v>
      </c>
      <c r="B148" s="896" t="s">
        <v>41</v>
      </c>
      <c r="C148" s="898" t="s">
        <v>42</v>
      </c>
      <c r="D148" s="569"/>
      <c r="E148" s="568"/>
      <c r="F148" s="484"/>
      <c r="G148" s="484"/>
      <c r="H148" s="885" t="s">
        <v>4</v>
      </c>
      <c r="I148" s="885"/>
      <c r="J148" s="885"/>
      <c r="K148" s="885"/>
      <c r="L148" s="885"/>
      <c r="M148" s="885"/>
      <c r="N148" s="885"/>
      <c r="O148" s="885"/>
      <c r="P148" s="885"/>
      <c r="Q148" s="885"/>
      <c r="R148" s="885"/>
      <c r="S148" s="885"/>
      <c r="T148" s="885"/>
      <c r="U148" s="885"/>
      <c r="V148" s="885"/>
      <c r="W148" s="885"/>
      <c r="X148" s="885"/>
      <c r="Y148" s="885"/>
      <c r="Z148" s="885"/>
      <c r="AA148" s="885"/>
      <c r="AB148" s="886"/>
      <c r="AC148" s="485"/>
      <c r="AD148" s="486"/>
      <c r="AE148" s="487"/>
      <c r="AF148" s="380"/>
      <c r="AG148" s="380"/>
      <c r="AH148" s="380"/>
    </row>
    <row r="149" spans="1:34" s="562" customFormat="1" ht="15.75" customHeight="1">
      <c r="A149" s="906"/>
      <c r="B149" s="897"/>
      <c r="C149" s="899"/>
      <c r="D149" s="570"/>
      <c r="E149" s="892" t="s">
        <v>12</v>
      </c>
      <c r="F149" s="887"/>
      <c r="G149" s="887"/>
      <c r="H149" s="887" t="s">
        <v>13</v>
      </c>
      <c r="I149" s="887"/>
      <c r="J149" s="887"/>
      <c r="K149" s="887" t="s">
        <v>14</v>
      </c>
      <c r="L149" s="887"/>
      <c r="M149" s="887"/>
      <c r="N149" s="887" t="s">
        <v>15</v>
      </c>
      <c r="O149" s="887"/>
      <c r="P149" s="887"/>
      <c r="Q149" s="887" t="s">
        <v>16</v>
      </c>
      <c r="R149" s="887"/>
      <c r="S149" s="887"/>
      <c r="T149" s="887" t="s">
        <v>17</v>
      </c>
      <c r="U149" s="887"/>
      <c r="V149" s="887"/>
      <c r="W149" s="887" t="s">
        <v>18</v>
      </c>
      <c r="X149" s="887"/>
      <c r="Y149" s="887"/>
      <c r="Z149" s="887" t="s">
        <v>53</v>
      </c>
      <c r="AA149" s="887"/>
      <c r="AB149" s="887"/>
      <c r="AC149" s="485"/>
      <c r="AD149" s="486"/>
      <c r="AE149" s="487"/>
      <c r="AF149" s="380"/>
      <c r="AG149" s="380"/>
      <c r="AH149" s="380"/>
    </row>
    <row r="150" spans="1:34" s="562" customFormat="1" ht="15.75" customHeight="1">
      <c r="A150" s="520" t="s">
        <v>285</v>
      </c>
      <c r="B150" s="373" t="s">
        <v>11</v>
      </c>
      <c r="C150" s="2" t="s">
        <v>170</v>
      </c>
      <c r="D150" s="138" t="s">
        <v>453</v>
      </c>
      <c r="E150" s="573"/>
      <c r="F150" s="490"/>
      <c r="G150" s="490"/>
      <c r="H150" s="490"/>
      <c r="I150" s="490"/>
      <c r="J150" s="490"/>
      <c r="K150" s="490"/>
      <c r="L150" s="490"/>
      <c r="M150" s="490"/>
      <c r="N150" s="490"/>
      <c r="O150" s="490"/>
      <c r="P150" s="490"/>
      <c r="Q150" s="493">
        <v>1</v>
      </c>
      <c r="R150" s="493">
        <v>2</v>
      </c>
      <c r="S150" s="493" t="s">
        <v>48</v>
      </c>
      <c r="T150" s="490"/>
      <c r="U150" s="490"/>
      <c r="V150" s="490"/>
      <c r="W150" s="490"/>
      <c r="X150" s="490"/>
      <c r="Y150" s="490"/>
      <c r="Z150" s="490"/>
      <c r="AA150" s="490"/>
      <c r="AB150" s="494"/>
      <c r="AC150" s="379">
        <v>15</v>
      </c>
      <c r="AD150" s="374">
        <f aca="true" t="shared" si="15" ref="AD150:AD165">AE150*30</f>
        <v>60</v>
      </c>
      <c r="AE150" s="379">
        <f aca="true" t="shared" si="16" ref="AE150:AE165">I150+L150+O150+R150+U150+X150+AA150</f>
        <v>2</v>
      </c>
      <c r="AF150" s="380"/>
      <c r="AG150" s="380"/>
      <c r="AH150" s="380"/>
    </row>
    <row r="151" spans="1:34" s="562" customFormat="1" ht="30">
      <c r="A151" s="520" t="s">
        <v>423</v>
      </c>
      <c r="B151" s="598" t="s">
        <v>11</v>
      </c>
      <c r="C151" s="2" t="s">
        <v>424</v>
      </c>
      <c r="D151" s="677" t="s">
        <v>390</v>
      </c>
      <c r="E151" s="573"/>
      <c r="F151" s="490"/>
      <c r="G151" s="490"/>
      <c r="H151" s="490"/>
      <c r="I151" s="490"/>
      <c r="J151" s="490"/>
      <c r="K151" s="490"/>
      <c r="L151" s="490"/>
      <c r="M151" s="490"/>
      <c r="N151" s="493"/>
      <c r="O151" s="493"/>
      <c r="P151" s="493"/>
      <c r="Q151" s="490">
        <v>1</v>
      </c>
      <c r="R151" s="490">
        <v>2</v>
      </c>
      <c r="S151" s="490" t="s">
        <v>48</v>
      </c>
      <c r="T151" s="504"/>
      <c r="U151" s="504"/>
      <c r="V151" s="504"/>
      <c r="W151" s="490"/>
      <c r="X151" s="490"/>
      <c r="Y151" s="490"/>
      <c r="Z151" s="490"/>
      <c r="AA151" s="490"/>
      <c r="AB151" s="494"/>
      <c r="AC151" s="379">
        <v>15</v>
      </c>
      <c r="AD151" s="374">
        <f t="shared" si="15"/>
        <v>60</v>
      </c>
      <c r="AE151" s="379">
        <f t="shared" si="16"/>
        <v>2</v>
      </c>
      <c r="AF151" s="380"/>
      <c r="AG151" s="380"/>
      <c r="AH151" s="380"/>
    </row>
    <row r="152" spans="1:34" s="562" customFormat="1" ht="15" customHeight="1">
      <c r="A152" s="540" t="s">
        <v>386</v>
      </c>
      <c r="B152" s="373" t="s">
        <v>11</v>
      </c>
      <c r="C152" s="34" t="s">
        <v>426</v>
      </c>
      <c r="D152" s="174" t="s">
        <v>120</v>
      </c>
      <c r="E152" s="573"/>
      <c r="F152" s="490"/>
      <c r="G152" s="490"/>
      <c r="H152" s="490"/>
      <c r="I152" s="490"/>
      <c r="J152" s="490"/>
      <c r="K152" s="490"/>
      <c r="L152" s="490"/>
      <c r="M152" s="490"/>
      <c r="N152" s="493"/>
      <c r="O152" s="493"/>
      <c r="P152" s="493"/>
      <c r="Q152" s="490">
        <v>1</v>
      </c>
      <c r="R152" s="490">
        <v>2</v>
      </c>
      <c r="S152" s="490" t="s">
        <v>48</v>
      </c>
      <c r="T152" s="504"/>
      <c r="U152" s="504"/>
      <c r="V152" s="504"/>
      <c r="W152" s="490"/>
      <c r="X152" s="490"/>
      <c r="Y152" s="490"/>
      <c r="Z152" s="490"/>
      <c r="AA152" s="490"/>
      <c r="AB152" s="494"/>
      <c r="AC152" s="379">
        <f>(H152+K152+N152+Q152+T152+W152+Z152)*15</f>
        <v>15</v>
      </c>
      <c r="AD152" s="374">
        <f t="shared" si="15"/>
        <v>60</v>
      </c>
      <c r="AE152" s="379">
        <f t="shared" si="16"/>
        <v>2</v>
      </c>
      <c r="AF152" s="497"/>
      <c r="AG152" s="497"/>
      <c r="AH152" s="497"/>
    </row>
    <row r="153" spans="1:34" s="562" customFormat="1" ht="15.75" customHeight="1">
      <c r="A153" s="540" t="s">
        <v>412</v>
      </c>
      <c r="B153" s="373" t="s">
        <v>11</v>
      </c>
      <c r="C153" s="33" t="s">
        <v>411</v>
      </c>
      <c r="D153" s="571" t="s">
        <v>410</v>
      </c>
      <c r="E153" s="573"/>
      <c r="F153" s="490"/>
      <c r="G153" s="490"/>
      <c r="H153" s="490"/>
      <c r="I153" s="490"/>
      <c r="J153" s="490"/>
      <c r="K153" s="490"/>
      <c r="L153" s="490"/>
      <c r="M153" s="490"/>
      <c r="N153" s="493"/>
      <c r="O153" s="493"/>
      <c r="P153" s="493"/>
      <c r="Q153" s="490">
        <v>1</v>
      </c>
      <c r="R153" s="490">
        <v>2</v>
      </c>
      <c r="S153" s="490" t="s">
        <v>48</v>
      </c>
      <c r="T153" s="490"/>
      <c r="U153" s="490"/>
      <c r="V153" s="490"/>
      <c r="W153" s="490"/>
      <c r="X153" s="490"/>
      <c r="Y153" s="490"/>
      <c r="Z153" s="490"/>
      <c r="AA153" s="490"/>
      <c r="AB153" s="494"/>
      <c r="AC153" s="379">
        <f>(H153+K153+N153+Q153+T153+W153+Z153)*15</f>
        <v>15</v>
      </c>
      <c r="AD153" s="374">
        <f>AE153*30</f>
        <v>60</v>
      </c>
      <c r="AE153" s="379">
        <f>I153+L153+O153+R153+U153+X153+AA153</f>
        <v>2</v>
      </c>
      <c r="AF153" s="497"/>
      <c r="AG153" s="497"/>
      <c r="AH153" s="497"/>
    </row>
    <row r="154" spans="1:34" s="562" customFormat="1" ht="15.75" customHeight="1">
      <c r="A154" s="690" t="s">
        <v>461</v>
      </c>
      <c r="B154" s="373" t="s">
        <v>11</v>
      </c>
      <c r="C154" s="33" t="s">
        <v>456</v>
      </c>
      <c r="D154" s="571" t="s">
        <v>474</v>
      </c>
      <c r="E154" s="691"/>
      <c r="F154" s="692"/>
      <c r="G154" s="692"/>
      <c r="H154" s="692"/>
      <c r="I154" s="692"/>
      <c r="J154" s="692"/>
      <c r="K154" s="490"/>
      <c r="L154" s="490"/>
      <c r="M154" s="490"/>
      <c r="N154" s="493"/>
      <c r="O154" s="493"/>
      <c r="P154" s="493"/>
      <c r="Q154" s="490"/>
      <c r="R154" s="490"/>
      <c r="S154" s="490"/>
      <c r="T154" s="490">
        <v>1</v>
      </c>
      <c r="U154" s="490">
        <v>2</v>
      </c>
      <c r="V154" s="490" t="s">
        <v>48</v>
      </c>
      <c r="W154" s="490"/>
      <c r="X154" s="490"/>
      <c r="Y154" s="490"/>
      <c r="Z154" s="490"/>
      <c r="AA154" s="490"/>
      <c r="AB154" s="494"/>
      <c r="AC154" s="379">
        <v>20</v>
      </c>
      <c r="AD154" s="374">
        <f>AE154*30</f>
        <v>60</v>
      </c>
      <c r="AE154" s="379">
        <v>2</v>
      </c>
      <c r="AF154" s="497"/>
      <c r="AG154" s="497"/>
      <c r="AH154" s="497"/>
    </row>
    <row r="155" spans="1:34" s="562" customFormat="1" ht="28.5">
      <c r="A155" s="522" t="s">
        <v>286</v>
      </c>
      <c r="B155" s="598" t="s">
        <v>11</v>
      </c>
      <c r="C155" s="597" t="s">
        <v>169</v>
      </c>
      <c r="D155" s="138" t="s">
        <v>512</v>
      </c>
      <c r="E155" s="574"/>
      <c r="F155" s="488"/>
      <c r="G155" s="488"/>
      <c r="H155" s="488"/>
      <c r="I155" s="488"/>
      <c r="J155" s="488"/>
      <c r="K155" s="489"/>
      <c r="L155" s="489"/>
      <c r="M155" s="489"/>
      <c r="N155" s="490"/>
      <c r="O155" s="490"/>
      <c r="P155" s="490"/>
      <c r="Q155" s="490"/>
      <c r="R155" s="490"/>
      <c r="S155" s="490"/>
      <c r="T155" s="599">
        <v>1</v>
      </c>
      <c r="U155" s="599">
        <v>2</v>
      </c>
      <c r="V155" s="599" t="s">
        <v>48</v>
      </c>
      <c r="W155" s="490"/>
      <c r="X155" s="490"/>
      <c r="Y155" s="490"/>
      <c r="Z155" s="490"/>
      <c r="AA155" s="490"/>
      <c r="AB155" s="494"/>
      <c r="AC155" s="600">
        <v>20</v>
      </c>
      <c r="AD155" s="601">
        <f t="shared" si="15"/>
        <v>60</v>
      </c>
      <c r="AE155" s="600">
        <f t="shared" si="16"/>
        <v>2</v>
      </c>
      <c r="AF155" s="380"/>
      <c r="AG155" s="380"/>
      <c r="AH155" s="380"/>
    </row>
    <row r="156" spans="1:34" s="562" customFormat="1" ht="16.5">
      <c r="A156" s="522" t="s">
        <v>462</v>
      </c>
      <c r="B156" s="598" t="s">
        <v>11</v>
      </c>
      <c r="C156" s="597" t="s">
        <v>450</v>
      </c>
      <c r="D156" s="138" t="s">
        <v>495</v>
      </c>
      <c r="E156" s="574"/>
      <c r="F156" s="488"/>
      <c r="G156" s="488"/>
      <c r="H156" s="488"/>
      <c r="I156" s="488"/>
      <c r="J156" s="488"/>
      <c r="K156" s="489"/>
      <c r="L156" s="489"/>
      <c r="M156" s="489"/>
      <c r="N156" s="490"/>
      <c r="O156" s="490"/>
      <c r="P156" s="490"/>
      <c r="Q156" s="490"/>
      <c r="R156" s="490"/>
      <c r="S156" s="490"/>
      <c r="T156" s="599">
        <v>1</v>
      </c>
      <c r="U156" s="599">
        <v>2</v>
      </c>
      <c r="V156" s="599" t="s">
        <v>48</v>
      </c>
      <c r="W156" s="490"/>
      <c r="X156" s="490"/>
      <c r="Y156" s="490"/>
      <c r="Z156" s="490"/>
      <c r="AA156" s="490"/>
      <c r="AB156" s="494"/>
      <c r="AC156" s="600">
        <v>20</v>
      </c>
      <c r="AD156" s="601">
        <f>AE156*30</f>
        <v>60</v>
      </c>
      <c r="AE156" s="600">
        <f>I156+L156+O156+R156+U156+X156+AA156</f>
        <v>2</v>
      </c>
      <c r="AF156" s="380"/>
      <c r="AG156" s="380"/>
      <c r="AH156" s="380"/>
    </row>
    <row r="157" spans="1:34" s="562" customFormat="1" ht="15.75" customHeight="1">
      <c r="A157" s="535" t="s">
        <v>387</v>
      </c>
      <c r="B157" s="373" t="s">
        <v>11</v>
      </c>
      <c r="C157" s="2" t="s">
        <v>215</v>
      </c>
      <c r="D157" s="572" t="s">
        <v>217</v>
      </c>
      <c r="E157" s="573"/>
      <c r="F157" s="490"/>
      <c r="G157" s="490"/>
      <c r="H157" s="490"/>
      <c r="I157" s="490"/>
      <c r="J157" s="490"/>
      <c r="K157" s="490"/>
      <c r="L157" s="490"/>
      <c r="M157" s="490"/>
      <c r="N157" s="493"/>
      <c r="O157" s="493"/>
      <c r="P157" s="493"/>
      <c r="Q157" s="490"/>
      <c r="R157" s="490"/>
      <c r="S157" s="490"/>
      <c r="T157" s="504">
        <v>1</v>
      </c>
      <c r="U157" s="491">
        <v>2</v>
      </c>
      <c r="V157" s="491" t="s">
        <v>48</v>
      </c>
      <c r="W157" s="490"/>
      <c r="X157" s="490"/>
      <c r="Y157" s="490"/>
      <c r="Z157" s="490"/>
      <c r="AA157" s="490"/>
      <c r="AB157" s="494"/>
      <c r="AC157" s="379">
        <v>20</v>
      </c>
      <c r="AD157" s="374">
        <f t="shared" si="15"/>
        <v>60</v>
      </c>
      <c r="AE157" s="379">
        <f t="shared" si="16"/>
        <v>2</v>
      </c>
      <c r="AF157" s="497"/>
      <c r="AG157" s="497"/>
      <c r="AH157" s="497"/>
    </row>
    <row r="158" spans="1:34" s="559" customFormat="1" ht="15.75" customHeight="1">
      <c r="A158" s="535" t="s">
        <v>372</v>
      </c>
      <c r="B158" s="5" t="s">
        <v>11</v>
      </c>
      <c r="C158" s="33" t="s">
        <v>374</v>
      </c>
      <c r="D158" s="174" t="s">
        <v>422</v>
      </c>
      <c r="E158" s="92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"/>
      <c r="R158" s="5"/>
      <c r="S158" s="5"/>
      <c r="T158" s="5">
        <v>1</v>
      </c>
      <c r="U158" s="5">
        <v>2</v>
      </c>
      <c r="V158" s="5" t="s">
        <v>48</v>
      </c>
      <c r="W158" s="551"/>
      <c r="X158" s="551"/>
      <c r="Y158" s="551"/>
      <c r="Z158" s="5"/>
      <c r="AA158" s="5"/>
      <c r="AB158" s="41"/>
      <c r="AC158" s="498">
        <v>20</v>
      </c>
      <c r="AD158" s="374">
        <f t="shared" si="15"/>
        <v>60</v>
      </c>
      <c r="AE158" s="379">
        <f t="shared" si="16"/>
        <v>2</v>
      </c>
      <c r="AF158" s="270"/>
      <c r="AG158" s="270"/>
      <c r="AH158" s="270"/>
    </row>
    <row r="159" spans="1:34" s="559" customFormat="1" ht="15.75" customHeight="1">
      <c r="A159" s="682" t="s">
        <v>463</v>
      </c>
      <c r="B159" s="5" t="s">
        <v>11</v>
      </c>
      <c r="C159" s="33" t="s">
        <v>451</v>
      </c>
      <c r="D159" s="174" t="s">
        <v>495</v>
      </c>
      <c r="E159" s="119"/>
      <c r="F159" s="120"/>
      <c r="G159" s="120"/>
      <c r="H159" s="120"/>
      <c r="I159" s="120"/>
      <c r="J159" s="120"/>
      <c r="K159" s="51"/>
      <c r="L159" s="51"/>
      <c r="M159" s="51"/>
      <c r="N159" s="51"/>
      <c r="O159" s="51"/>
      <c r="P159" s="51"/>
      <c r="Q159" s="5"/>
      <c r="R159" s="5"/>
      <c r="S159" s="5"/>
      <c r="T159" s="5"/>
      <c r="U159" s="5"/>
      <c r="V159" s="5"/>
      <c r="W159" s="551">
        <v>1</v>
      </c>
      <c r="X159" s="551">
        <v>2</v>
      </c>
      <c r="Y159" s="693" t="s">
        <v>9</v>
      </c>
      <c r="Z159" s="5"/>
      <c r="AA159" s="5"/>
      <c r="AB159" s="41"/>
      <c r="AC159" s="498">
        <v>20</v>
      </c>
      <c r="AD159" s="374">
        <f>AE159*30</f>
        <v>60</v>
      </c>
      <c r="AE159" s="379">
        <f>I159+L159+O159+R159+U159+X159+AA159</f>
        <v>2</v>
      </c>
      <c r="AF159" s="270"/>
      <c r="AG159" s="270"/>
      <c r="AH159" s="270"/>
    </row>
    <row r="160" spans="1:34" s="562" customFormat="1" ht="15.75" customHeight="1">
      <c r="A160" s="522" t="s">
        <v>425</v>
      </c>
      <c r="B160" s="373" t="s">
        <v>11</v>
      </c>
      <c r="C160" s="2" t="s">
        <v>380</v>
      </c>
      <c r="D160" s="673" t="s">
        <v>503</v>
      </c>
      <c r="E160" s="574"/>
      <c r="F160" s="488"/>
      <c r="G160" s="488"/>
      <c r="H160" s="488"/>
      <c r="I160" s="488"/>
      <c r="J160" s="488"/>
      <c r="K160" s="489"/>
      <c r="L160" s="489"/>
      <c r="M160" s="489"/>
      <c r="N160" s="490"/>
      <c r="O160" s="490"/>
      <c r="P160" s="490"/>
      <c r="Q160" s="490"/>
      <c r="R160" s="490"/>
      <c r="S160" s="490"/>
      <c r="T160" s="490"/>
      <c r="U160" s="490"/>
      <c r="V160" s="490"/>
      <c r="W160" s="490">
        <v>1</v>
      </c>
      <c r="X160" s="490">
        <v>2</v>
      </c>
      <c r="Y160" s="490" t="s">
        <v>9</v>
      </c>
      <c r="Z160" s="490"/>
      <c r="AA160" s="490"/>
      <c r="AB160" s="494"/>
      <c r="AC160" s="379">
        <v>20</v>
      </c>
      <c r="AD160" s="374">
        <f t="shared" si="15"/>
        <v>60</v>
      </c>
      <c r="AE160" s="379">
        <f t="shared" si="16"/>
        <v>2</v>
      </c>
      <c r="AF160" s="380"/>
      <c r="AG160" s="380"/>
      <c r="AH160" s="380"/>
    </row>
    <row r="161" spans="1:34" s="562" customFormat="1" ht="15.75" customHeight="1">
      <c r="A161" s="520" t="s">
        <v>287</v>
      </c>
      <c r="B161" s="373" t="s">
        <v>11</v>
      </c>
      <c r="C161" s="2" t="s">
        <v>168</v>
      </c>
      <c r="D161" s="577" t="s">
        <v>455</v>
      </c>
      <c r="E161" s="575"/>
      <c r="F161" s="518"/>
      <c r="G161" s="518"/>
      <c r="H161" s="518"/>
      <c r="I161" s="518"/>
      <c r="J161" s="518"/>
      <c r="K161" s="489"/>
      <c r="L161" s="489"/>
      <c r="M161" s="489"/>
      <c r="N161" s="490"/>
      <c r="O161" s="490"/>
      <c r="P161" s="490"/>
      <c r="Q161" s="502"/>
      <c r="R161" s="491"/>
      <c r="S161" s="492"/>
      <c r="T161" s="490"/>
      <c r="U161" s="490"/>
      <c r="V161" s="490"/>
      <c r="W161" s="490"/>
      <c r="X161" s="490"/>
      <c r="Y161" s="490"/>
      <c r="Z161" s="490">
        <v>1</v>
      </c>
      <c r="AA161" s="490">
        <v>2</v>
      </c>
      <c r="AB161" s="494" t="s">
        <v>9</v>
      </c>
      <c r="AC161" s="379">
        <v>20</v>
      </c>
      <c r="AD161" s="374">
        <f t="shared" si="15"/>
        <v>60</v>
      </c>
      <c r="AE161" s="379">
        <f t="shared" si="16"/>
        <v>2</v>
      </c>
      <c r="AF161" s="380"/>
      <c r="AG161" s="380"/>
      <c r="AH161" s="380"/>
    </row>
    <row r="162" spans="1:34" s="562" customFormat="1" ht="15.75" customHeight="1">
      <c r="A162" s="296" t="s">
        <v>388</v>
      </c>
      <c r="B162" s="373" t="s">
        <v>11</v>
      </c>
      <c r="C162" s="33" t="s">
        <v>226</v>
      </c>
      <c r="D162" s="174" t="s">
        <v>120</v>
      </c>
      <c r="E162" s="576"/>
      <c r="F162" s="519"/>
      <c r="G162" s="519"/>
      <c r="H162" s="519"/>
      <c r="I162" s="519"/>
      <c r="J162" s="519"/>
      <c r="K162" s="495"/>
      <c r="L162" s="496"/>
      <c r="M162" s="496"/>
      <c r="N162" s="496"/>
      <c r="O162" s="496"/>
      <c r="P162" s="496"/>
      <c r="Q162" s="493"/>
      <c r="R162" s="493"/>
      <c r="S162" s="493"/>
      <c r="T162" s="496"/>
      <c r="U162" s="496"/>
      <c r="V162" s="496"/>
      <c r="W162" s="496"/>
      <c r="X162" s="496"/>
      <c r="Y162" s="496"/>
      <c r="Z162" s="496">
        <v>1</v>
      </c>
      <c r="AA162" s="496">
        <v>2</v>
      </c>
      <c r="AB162" s="503" t="s">
        <v>48</v>
      </c>
      <c r="AC162" s="379">
        <v>20</v>
      </c>
      <c r="AD162" s="374">
        <f t="shared" si="15"/>
        <v>60</v>
      </c>
      <c r="AE162" s="379">
        <f t="shared" si="16"/>
        <v>2</v>
      </c>
      <c r="AF162" s="380"/>
      <c r="AG162" s="380"/>
      <c r="AH162" s="380"/>
    </row>
    <row r="163" spans="1:34" s="562" customFormat="1" ht="15.75" customHeight="1">
      <c r="A163" s="520" t="s">
        <v>288</v>
      </c>
      <c r="B163" s="373" t="s">
        <v>11</v>
      </c>
      <c r="C163" s="2" t="s">
        <v>379</v>
      </c>
      <c r="D163" s="698" t="s">
        <v>393</v>
      </c>
      <c r="E163" s="573"/>
      <c r="F163" s="490"/>
      <c r="G163" s="490"/>
      <c r="H163" s="490"/>
      <c r="I163" s="490"/>
      <c r="J163" s="490"/>
      <c r="K163" s="490"/>
      <c r="L163" s="490"/>
      <c r="M163" s="490"/>
      <c r="N163" s="490"/>
      <c r="O163" s="490"/>
      <c r="P163" s="490"/>
      <c r="Q163" s="493"/>
      <c r="R163" s="493"/>
      <c r="S163" s="493"/>
      <c r="T163" s="490"/>
      <c r="U163" s="490"/>
      <c r="V163" s="490"/>
      <c r="W163" s="490"/>
      <c r="X163" s="490"/>
      <c r="Y163" s="490"/>
      <c r="Z163" s="490">
        <v>1</v>
      </c>
      <c r="AA163" s="490">
        <v>2</v>
      </c>
      <c r="AB163" s="494" t="s">
        <v>48</v>
      </c>
      <c r="AC163" s="382">
        <v>20</v>
      </c>
      <c r="AD163" s="383">
        <f t="shared" si="15"/>
        <v>60</v>
      </c>
      <c r="AE163" s="382">
        <f t="shared" si="16"/>
        <v>2</v>
      </c>
      <c r="AF163" s="380"/>
      <c r="AG163" s="380"/>
      <c r="AH163" s="380"/>
    </row>
    <row r="164" spans="1:34" s="562" customFormat="1" ht="15.75" customHeight="1">
      <c r="A164" s="520" t="s">
        <v>458</v>
      </c>
      <c r="B164" s="373" t="s">
        <v>11</v>
      </c>
      <c r="C164" s="2" t="s">
        <v>452</v>
      </c>
      <c r="D164" s="174" t="s">
        <v>511</v>
      </c>
      <c r="E164" s="573"/>
      <c r="F164" s="490"/>
      <c r="G164" s="490"/>
      <c r="H164" s="490"/>
      <c r="I164" s="490"/>
      <c r="J164" s="490"/>
      <c r="K164" s="490"/>
      <c r="L164" s="490"/>
      <c r="M164" s="490"/>
      <c r="N164" s="490"/>
      <c r="O164" s="490"/>
      <c r="P164" s="490"/>
      <c r="Q164" s="493"/>
      <c r="R164" s="493"/>
      <c r="S164" s="493"/>
      <c r="T164" s="490"/>
      <c r="U164" s="490"/>
      <c r="V164" s="490"/>
      <c r="W164" s="490"/>
      <c r="X164" s="490"/>
      <c r="Y164" s="490"/>
      <c r="Z164" s="490">
        <v>1</v>
      </c>
      <c r="AA164" s="490">
        <v>2</v>
      </c>
      <c r="AB164" s="494" t="s">
        <v>48</v>
      </c>
      <c r="AC164" s="694">
        <v>20</v>
      </c>
      <c r="AD164" s="383">
        <f t="shared" si="15"/>
        <v>60</v>
      </c>
      <c r="AE164" s="382">
        <f t="shared" si="16"/>
        <v>2</v>
      </c>
      <c r="AF164" s="380"/>
      <c r="AG164" s="380"/>
      <c r="AH164" s="380"/>
    </row>
    <row r="165" spans="1:34" s="559" customFormat="1" ht="15.75" customHeight="1">
      <c r="A165" s="535" t="s">
        <v>373</v>
      </c>
      <c r="B165" s="5" t="s">
        <v>11</v>
      </c>
      <c r="C165" s="34" t="s">
        <v>375</v>
      </c>
      <c r="D165" s="174" t="s">
        <v>422</v>
      </c>
      <c r="E165" s="92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"/>
      <c r="R165" s="5"/>
      <c r="S165" s="5"/>
      <c r="T165" s="5"/>
      <c r="U165" s="5"/>
      <c r="V165" s="5"/>
      <c r="W165" s="5"/>
      <c r="X165" s="5"/>
      <c r="Y165" s="5"/>
      <c r="Z165" s="5">
        <v>1</v>
      </c>
      <c r="AA165" s="5">
        <v>2</v>
      </c>
      <c r="AB165" s="41" t="s">
        <v>48</v>
      </c>
      <c r="AC165" s="498">
        <v>20</v>
      </c>
      <c r="AD165" s="374">
        <f t="shared" si="15"/>
        <v>60</v>
      </c>
      <c r="AE165" s="379">
        <f t="shared" si="16"/>
        <v>2</v>
      </c>
      <c r="AF165" s="270"/>
      <c r="AG165" s="270"/>
      <c r="AH165" s="270"/>
    </row>
    <row r="166" spans="1:34" s="562" customFormat="1" ht="15.75" customHeight="1">
      <c r="A166" s="483"/>
      <c r="B166" s="497"/>
      <c r="C166" s="499"/>
      <c r="D166" s="499"/>
      <c r="E166" s="497"/>
      <c r="F166" s="497"/>
      <c r="G166" s="497"/>
      <c r="H166" s="497"/>
      <c r="I166" s="497"/>
      <c r="J166" s="497"/>
      <c r="K166" s="497"/>
      <c r="L166" s="497"/>
      <c r="M166" s="497"/>
      <c r="N166" s="497"/>
      <c r="O166" s="497"/>
      <c r="P166" s="497"/>
      <c r="Q166" s="497"/>
      <c r="R166" s="497"/>
      <c r="S166" s="497"/>
      <c r="T166" s="497"/>
      <c r="U166" s="497"/>
      <c r="V166" s="497"/>
      <c r="W166" s="497"/>
      <c r="X166" s="497"/>
      <c r="Y166" s="497"/>
      <c r="Z166" s="497"/>
      <c r="AA166" s="497"/>
      <c r="AB166" s="497"/>
      <c r="AC166" s="497"/>
      <c r="AD166" s="497"/>
      <c r="AE166" s="497"/>
      <c r="AF166" s="497"/>
      <c r="AG166" s="497"/>
      <c r="AH166" s="497"/>
    </row>
    <row r="167" spans="1:34" s="562" customFormat="1" ht="15.75" customHeight="1">
      <c r="A167" s="483"/>
      <c r="B167" s="497"/>
      <c r="C167" s="497"/>
      <c r="D167" s="497"/>
      <c r="E167" s="497"/>
      <c r="F167" s="497"/>
      <c r="G167" s="497"/>
      <c r="H167" s="497"/>
      <c r="I167" s="497"/>
      <c r="J167" s="497"/>
      <c r="K167" s="497"/>
      <c r="L167" s="497"/>
      <c r="M167" s="497"/>
      <c r="N167" s="497"/>
      <c r="O167" s="497"/>
      <c r="P167" s="497"/>
      <c r="Q167" s="497"/>
      <c r="R167" s="497"/>
      <c r="S167" s="497"/>
      <c r="T167" s="497"/>
      <c r="U167" s="497"/>
      <c r="V167" s="497"/>
      <c r="W167" s="497"/>
      <c r="X167" s="497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</row>
    <row r="168" spans="1:34" s="562" customFormat="1" ht="15.75" customHeight="1">
      <c r="A168" s="483"/>
      <c r="B168" s="497"/>
      <c r="C168" s="497"/>
      <c r="D168" s="497"/>
      <c r="E168" s="497"/>
      <c r="F168" s="497"/>
      <c r="G168" s="497"/>
      <c r="H168" s="497"/>
      <c r="I168" s="497"/>
      <c r="J168" s="497"/>
      <c r="K168" s="497"/>
      <c r="L168" s="497"/>
      <c r="M168" s="497"/>
      <c r="N168" s="497"/>
      <c r="O168" s="497"/>
      <c r="P168" s="497"/>
      <c r="Q168" s="497"/>
      <c r="R168" s="497"/>
      <c r="S168" s="497"/>
      <c r="T168" s="497"/>
      <c r="U168" s="497"/>
      <c r="V168" s="497"/>
      <c r="W168" s="497"/>
      <c r="X168" s="497"/>
      <c r="Y168" s="497"/>
      <c r="Z168" s="497"/>
      <c r="AA168" s="497"/>
      <c r="AB168" s="497"/>
      <c r="AC168" s="497"/>
      <c r="AD168" s="497"/>
      <c r="AE168" s="497"/>
      <c r="AF168" s="497"/>
      <c r="AG168" s="497"/>
      <c r="AH168" s="497"/>
    </row>
    <row r="169" spans="1:34" s="562" customFormat="1" ht="15.75" customHeight="1">
      <c r="A169" s="483"/>
      <c r="B169" s="497"/>
      <c r="C169" s="497"/>
      <c r="D169" s="497"/>
      <c r="E169" s="497"/>
      <c r="F169" s="497"/>
      <c r="G169" s="497"/>
      <c r="H169" s="497"/>
      <c r="I169" s="497"/>
      <c r="J169" s="497"/>
      <c r="K169" s="497"/>
      <c r="L169" s="497"/>
      <c r="M169" s="497"/>
      <c r="N169" s="497"/>
      <c r="O169" s="497"/>
      <c r="P169" s="497"/>
      <c r="Q169" s="497"/>
      <c r="R169" s="497"/>
      <c r="S169" s="497"/>
      <c r="T169" s="497"/>
      <c r="U169" s="497"/>
      <c r="V169" s="497"/>
      <c r="W169" s="497"/>
      <c r="X169" s="497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</row>
    <row r="170" spans="1:34" s="562" customFormat="1" ht="15.75" customHeight="1">
      <c r="A170" s="483"/>
      <c r="B170" s="497"/>
      <c r="C170" s="497"/>
      <c r="D170" s="497"/>
      <c r="E170" s="497"/>
      <c r="F170" s="497"/>
      <c r="G170" s="497"/>
      <c r="H170" s="497"/>
      <c r="I170" s="497"/>
      <c r="J170" s="497"/>
      <c r="K170" s="497"/>
      <c r="L170" s="497"/>
      <c r="M170" s="497"/>
      <c r="N170" s="497"/>
      <c r="O170" s="497"/>
      <c r="P170" s="497"/>
      <c r="Q170" s="497"/>
      <c r="R170" s="497"/>
      <c r="S170" s="497"/>
      <c r="T170" s="497"/>
      <c r="U170" s="497"/>
      <c r="V170" s="497"/>
      <c r="W170" s="497"/>
      <c r="X170" s="497"/>
      <c r="Y170" s="497"/>
      <c r="Z170" s="497"/>
      <c r="AA170" s="497"/>
      <c r="AB170" s="497"/>
      <c r="AC170" s="497"/>
      <c r="AD170" s="497"/>
      <c r="AE170" s="497"/>
      <c r="AF170" s="497"/>
      <c r="AG170" s="497"/>
      <c r="AH170" s="497"/>
    </row>
    <row r="171" spans="1:34" s="562" customFormat="1" ht="15.75" customHeight="1">
      <c r="A171" s="483"/>
      <c r="B171" s="497"/>
      <c r="C171" s="497"/>
      <c r="D171" s="497"/>
      <c r="E171" s="497"/>
      <c r="F171" s="497"/>
      <c r="G171" s="497"/>
      <c r="H171" s="497"/>
      <c r="I171" s="497"/>
      <c r="J171" s="497"/>
      <c r="K171" s="497"/>
      <c r="L171" s="497"/>
      <c r="M171" s="497"/>
      <c r="N171" s="497"/>
      <c r="O171" s="497"/>
      <c r="P171" s="497"/>
      <c r="Q171" s="497"/>
      <c r="R171" s="497"/>
      <c r="S171" s="497"/>
      <c r="T171" s="497"/>
      <c r="U171" s="497"/>
      <c r="V171" s="497"/>
      <c r="W171" s="497"/>
      <c r="X171" s="497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</row>
    <row r="172" spans="1:34" s="562" customFormat="1" ht="15.75" customHeight="1">
      <c r="A172" s="483"/>
      <c r="B172" s="497"/>
      <c r="C172" s="497"/>
      <c r="D172" s="497"/>
      <c r="E172" s="497"/>
      <c r="F172" s="497"/>
      <c r="G172" s="497"/>
      <c r="H172" s="497"/>
      <c r="I172" s="497"/>
      <c r="J172" s="497"/>
      <c r="K172" s="497"/>
      <c r="L172" s="497"/>
      <c r="M172" s="497"/>
      <c r="N172" s="497"/>
      <c r="O172" s="497"/>
      <c r="P172" s="497"/>
      <c r="Q172" s="497"/>
      <c r="R172" s="497"/>
      <c r="S172" s="497"/>
      <c r="T172" s="497"/>
      <c r="U172" s="497"/>
      <c r="V172" s="497"/>
      <c r="W172" s="497"/>
      <c r="X172" s="497"/>
      <c r="Y172" s="497"/>
      <c r="Z172" s="497"/>
      <c r="AA172" s="497"/>
      <c r="AB172" s="497"/>
      <c r="AC172" s="497"/>
      <c r="AD172" s="497"/>
      <c r="AE172" s="497"/>
      <c r="AF172" s="497"/>
      <c r="AG172" s="497"/>
      <c r="AH172" s="497"/>
    </row>
    <row r="173" spans="1:34" s="562" customFormat="1" ht="15.75" customHeight="1">
      <c r="A173" s="483"/>
      <c r="B173" s="497"/>
      <c r="C173" s="497"/>
      <c r="D173" s="497"/>
      <c r="E173" s="497"/>
      <c r="F173" s="497"/>
      <c r="G173" s="497"/>
      <c r="H173" s="497"/>
      <c r="I173" s="497"/>
      <c r="J173" s="497"/>
      <c r="K173" s="497"/>
      <c r="L173" s="497"/>
      <c r="M173" s="497"/>
      <c r="N173" s="497"/>
      <c r="O173" s="497"/>
      <c r="P173" s="497"/>
      <c r="Q173" s="497"/>
      <c r="R173" s="497"/>
      <c r="S173" s="497"/>
      <c r="T173" s="497"/>
      <c r="U173" s="497"/>
      <c r="V173" s="497"/>
      <c r="W173" s="497"/>
      <c r="X173" s="497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</row>
    <row r="174" spans="1:34" s="562" customFormat="1" ht="15.75" customHeight="1">
      <c r="A174" s="483"/>
      <c r="B174" s="497"/>
      <c r="C174" s="497"/>
      <c r="D174" s="497"/>
      <c r="E174" s="497"/>
      <c r="F174" s="497"/>
      <c r="G174" s="497"/>
      <c r="H174" s="497"/>
      <c r="I174" s="497"/>
      <c r="J174" s="497"/>
      <c r="K174" s="497"/>
      <c r="L174" s="497"/>
      <c r="M174" s="497"/>
      <c r="N174" s="497"/>
      <c r="O174" s="497"/>
      <c r="P174" s="497"/>
      <c r="Q174" s="497"/>
      <c r="R174" s="497"/>
      <c r="S174" s="497"/>
      <c r="T174" s="497"/>
      <c r="U174" s="497"/>
      <c r="V174" s="497"/>
      <c r="W174" s="497"/>
      <c r="X174" s="497"/>
      <c r="Y174" s="497"/>
      <c r="Z174" s="497"/>
      <c r="AA174" s="497"/>
      <c r="AB174" s="497"/>
      <c r="AC174" s="497"/>
      <c r="AD174" s="497"/>
      <c r="AE174" s="497"/>
      <c r="AF174" s="497"/>
      <c r="AG174" s="497"/>
      <c r="AH174" s="497"/>
    </row>
    <row r="175" spans="1:34" s="562" customFormat="1" ht="15.75" customHeight="1">
      <c r="A175" s="483"/>
      <c r="B175" s="497"/>
      <c r="C175" s="497"/>
      <c r="D175" s="497"/>
      <c r="E175" s="497"/>
      <c r="F175" s="497"/>
      <c r="G175" s="497"/>
      <c r="H175" s="497"/>
      <c r="I175" s="497"/>
      <c r="J175" s="497"/>
      <c r="K175" s="497"/>
      <c r="L175" s="497"/>
      <c r="M175" s="497"/>
      <c r="N175" s="497"/>
      <c r="O175" s="497"/>
      <c r="P175" s="497"/>
      <c r="Q175" s="497"/>
      <c r="R175" s="497"/>
      <c r="S175" s="497"/>
      <c r="T175" s="497"/>
      <c r="U175" s="497"/>
      <c r="V175" s="497"/>
      <c r="W175" s="497"/>
      <c r="X175" s="497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</row>
    <row r="176" spans="1:34" s="562" customFormat="1" ht="15.75" customHeight="1">
      <c r="A176" s="483"/>
      <c r="B176" s="497"/>
      <c r="C176" s="497"/>
      <c r="D176" s="497"/>
      <c r="E176" s="497"/>
      <c r="F176" s="497"/>
      <c r="G176" s="497"/>
      <c r="H176" s="497"/>
      <c r="I176" s="497"/>
      <c r="J176" s="497"/>
      <c r="K176" s="497"/>
      <c r="L176" s="497"/>
      <c r="M176" s="497"/>
      <c r="N176" s="497"/>
      <c r="O176" s="497"/>
      <c r="P176" s="497"/>
      <c r="Q176" s="497"/>
      <c r="R176" s="497"/>
      <c r="S176" s="497"/>
      <c r="T176" s="497"/>
      <c r="U176" s="497"/>
      <c r="V176" s="497"/>
      <c r="W176" s="497"/>
      <c r="X176" s="497"/>
      <c r="Y176" s="497"/>
      <c r="Z176" s="497"/>
      <c r="AA176" s="497"/>
      <c r="AB176" s="497"/>
      <c r="AC176" s="497"/>
      <c r="AD176" s="497"/>
      <c r="AE176" s="497"/>
      <c r="AF176" s="497"/>
      <c r="AG176" s="497"/>
      <c r="AH176" s="497"/>
    </row>
    <row r="177" spans="1:34" s="562" customFormat="1" ht="15.75" customHeight="1">
      <c r="A177" s="483"/>
      <c r="B177" s="497"/>
      <c r="C177" s="497"/>
      <c r="D177" s="497"/>
      <c r="E177" s="497"/>
      <c r="F177" s="497"/>
      <c r="G177" s="497"/>
      <c r="H177" s="497"/>
      <c r="I177" s="497"/>
      <c r="J177" s="497"/>
      <c r="K177" s="497"/>
      <c r="L177" s="497"/>
      <c r="M177" s="497"/>
      <c r="N177" s="497"/>
      <c r="O177" s="497"/>
      <c r="P177" s="497"/>
      <c r="Q177" s="497"/>
      <c r="R177" s="497"/>
      <c r="S177" s="497"/>
      <c r="T177" s="497"/>
      <c r="U177" s="497"/>
      <c r="V177" s="497"/>
      <c r="W177" s="497"/>
      <c r="X177" s="497"/>
      <c r="Y177" s="497"/>
      <c r="Z177" s="497"/>
      <c r="AA177" s="497"/>
      <c r="AB177" s="497"/>
      <c r="AC177" s="497"/>
      <c r="AD177" s="497"/>
      <c r="AE177" s="497"/>
      <c r="AF177" s="497"/>
      <c r="AG177" s="497"/>
      <c r="AH177" s="497"/>
    </row>
    <row r="178" spans="1:34" s="562" customFormat="1" ht="15.75" customHeight="1">
      <c r="A178" s="483"/>
      <c r="B178" s="497"/>
      <c r="C178" s="497"/>
      <c r="D178" s="497"/>
      <c r="E178" s="497"/>
      <c r="F178" s="497"/>
      <c r="G178" s="497"/>
      <c r="H178" s="497"/>
      <c r="I178" s="497"/>
      <c r="J178" s="497"/>
      <c r="K178" s="497"/>
      <c r="L178" s="497"/>
      <c r="M178" s="497"/>
      <c r="N178" s="497"/>
      <c r="O178" s="497"/>
      <c r="P178" s="497"/>
      <c r="Q178" s="497"/>
      <c r="R178" s="497"/>
      <c r="S178" s="497"/>
      <c r="T178" s="497"/>
      <c r="U178" s="497"/>
      <c r="V178" s="497"/>
      <c r="W178" s="497"/>
      <c r="X178" s="497"/>
      <c r="Y178" s="497"/>
      <c r="Z178" s="497"/>
      <c r="AA178" s="497"/>
      <c r="AB178" s="497"/>
      <c r="AC178" s="497"/>
      <c r="AD178" s="497"/>
      <c r="AE178" s="497"/>
      <c r="AF178" s="497"/>
      <c r="AG178" s="497"/>
      <c r="AH178" s="497"/>
    </row>
    <row r="179" spans="1:34" s="562" customFormat="1" ht="15.75" customHeight="1">
      <c r="A179" s="483"/>
      <c r="B179" s="497"/>
      <c r="C179" s="497"/>
      <c r="D179" s="497"/>
      <c r="E179" s="497"/>
      <c r="F179" s="497"/>
      <c r="G179" s="497"/>
      <c r="H179" s="497"/>
      <c r="I179" s="497"/>
      <c r="J179" s="497"/>
      <c r="K179" s="497"/>
      <c r="L179" s="497"/>
      <c r="M179" s="497"/>
      <c r="N179" s="497"/>
      <c r="O179" s="497"/>
      <c r="P179" s="497"/>
      <c r="Q179" s="497"/>
      <c r="R179" s="497"/>
      <c r="S179" s="497"/>
      <c r="T179" s="497"/>
      <c r="U179" s="497"/>
      <c r="V179" s="497"/>
      <c r="W179" s="497"/>
      <c r="X179" s="497"/>
      <c r="Y179" s="497"/>
      <c r="Z179" s="497"/>
      <c r="AA179" s="497"/>
      <c r="AB179" s="497"/>
      <c r="AC179" s="497"/>
      <c r="AD179" s="497"/>
      <c r="AE179" s="497"/>
      <c r="AF179" s="497"/>
      <c r="AG179" s="497"/>
      <c r="AH179" s="497"/>
    </row>
    <row r="180" spans="1:34" s="562" customFormat="1" ht="15.75" customHeight="1">
      <c r="A180" s="483"/>
      <c r="B180" s="497"/>
      <c r="C180" s="497"/>
      <c r="D180" s="497"/>
      <c r="E180" s="497"/>
      <c r="F180" s="497"/>
      <c r="G180" s="497"/>
      <c r="H180" s="497"/>
      <c r="I180" s="497"/>
      <c r="J180" s="497"/>
      <c r="K180" s="497"/>
      <c r="L180" s="497"/>
      <c r="M180" s="497"/>
      <c r="N180" s="497"/>
      <c r="O180" s="497"/>
      <c r="P180" s="497"/>
      <c r="Q180" s="497"/>
      <c r="R180" s="497"/>
      <c r="S180" s="497"/>
      <c r="T180" s="497"/>
      <c r="U180" s="497"/>
      <c r="V180" s="497"/>
      <c r="W180" s="497"/>
      <c r="X180" s="497"/>
      <c r="Y180" s="497"/>
      <c r="Z180" s="497"/>
      <c r="AA180" s="497"/>
      <c r="AB180" s="497"/>
      <c r="AC180" s="497"/>
      <c r="AD180" s="497"/>
      <c r="AE180" s="497"/>
      <c r="AF180" s="497"/>
      <c r="AG180" s="497"/>
      <c r="AH180" s="497"/>
    </row>
    <row r="181" spans="1:34" s="562" customFormat="1" ht="15.75" customHeight="1">
      <c r="A181" s="483"/>
      <c r="B181" s="497"/>
      <c r="C181" s="497"/>
      <c r="D181" s="497"/>
      <c r="E181" s="497"/>
      <c r="F181" s="497"/>
      <c r="G181" s="497"/>
      <c r="H181" s="497"/>
      <c r="I181" s="497"/>
      <c r="J181" s="497"/>
      <c r="K181" s="497"/>
      <c r="L181" s="497"/>
      <c r="M181" s="497"/>
      <c r="N181" s="497"/>
      <c r="O181" s="497"/>
      <c r="P181" s="497"/>
      <c r="Q181" s="497"/>
      <c r="R181" s="497"/>
      <c r="S181" s="497"/>
      <c r="T181" s="497"/>
      <c r="U181" s="497"/>
      <c r="V181" s="497"/>
      <c r="W181" s="497"/>
      <c r="X181" s="497"/>
      <c r="Y181" s="497"/>
      <c r="Z181" s="497"/>
      <c r="AA181" s="497"/>
      <c r="AB181" s="497"/>
      <c r="AC181" s="497"/>
      <c r="AD181" s="497"/>
      <c r="AE181" s="497"/>
      <c r="AF181" s="497"/>
      <c r="AG181" s="497"/>
      <c r="AH181" s="497"/>
    </row>
    <row r="182" spans="1:34" s="562" customFormat="1" ht="15.75" customHeight="1">
      <c r="A182" s="483"/>
      <c r="B182" s="497"/>
      <c r="C182" s="497"/>
      <c r="D182" s="497"/>
      <c r="E182" s="497"/>
      <c r="F182" s="497"/>
      <c r="G182" s="497"/>
      <c r="H182" s="497"/>
      <c r="I182" s="497"/>
      <c r="J182" s="497"/>
      <c r="K182" s="497"/>
      <c r="L182" s="497"/>
      <c r="M182" s="497"/>
      <c r="N182" s="497"/>
      <c r="O182" s="497"/>
      <c r="P182" s="497"/>
      <c r="Q182" s="497"/>
      <c r="R182" s="497"/>
      <c r="S182" s="497"/>
      <c r="T182" s="497"/>
      <c r="U182" s="497"/>
      <c r="V182" s="497"/>
      <c r="W182" s="497"/>
      <c r="X182" s="497"/>
      <c r="Y182" s="497"/>
      <c r="Z182" s="497"/>
      <c r="AA182" s="497"/>
      <c r="AB182" s="497"/>
      <c r="AC182" s="497"/>
      <c r="AD182" s="497"/>
      <c r="AE182" s="497"/>
      <c r="AF182" s="497"/>
      <c r="AG182" s="497"/>
      <c r="AH182" s="497"/>
    </row>
    <row r="183" spans="1:34" s="562" customFormat="1" ht="15.75" customHeight="1">
      <c r="A183" s="483"/>
      <c r="B183" s="497"/>
      <c r="C183" s="497"/>
      <c r="D183" s="497"/>
      <c r="E183" s="497"/>
      <c r="F183" s="497"/>
      <c r="G183" s="497"/>
      <c r="H183" s="497"/>
      <c r="I183" s="497"/>
      <c r="J183" s="497"/>
      <c r="K183" s="497"/>
      <c r="L183" s="497"/>
      <c r="M183" s="497"/>
      <c r="N183" s="497"/>
      <c r="O183" s="497"/>
      <c r="P183" s="497"/>
      <c r="Q183" s="497"/>
      <c r="R183" s="497"/>
      <c r="S183" s="497"/>
      <c r="T183" s="497"/>
      <c r="U183" s="497"/>
      <c r="V183" s="497"/>
      <c r="W183" s="497"/>
      <c r="X183" s="497"/>
      <c r="Y183" s="497"/>
      <c r="Z183" s="497"/>
      <c r="AA183" s="497"/>
      <c r="AB183" s="497"/>
      <c r="AC183" s="497"/>
      <c r="AD183" s="497"/>
      <c r="AE183" s="497"/>
      <c r="AF183" s="497"/>
      <c r="AG183" s="497"/>
      <c r="AH183" s="497"/>
    </row>
    <row r="184" spans="1:34" s="562" customFormat="1" ht="15.75" customHeight="1">
      <c r="A184" s="483"/>
      <c r="B184" s="497"/>
      <c r="C184" s="497"/>
      <c r="D184" s="497"/>
      <c r="E184" s="497"/>
      <c r="F184" s="497"/>
      <c r="G184" s="497"/>
      <c r="H184" s="497"/>
      <c r="I184" s="497"/>
      <c r="J184" s="497"/>
      <c r="K184" s="497"/>
      <c r="L184" s="497"/>
      <c r="M184" s="497"/>
      <c r="N184" s="497"/>
      <c r="O184" s="497"/>
      <c r="P184" s="497"/>
      <c r="Q184" s="497"/>
      <c r="R184" s="497"/>
      <c r="S184" s="497"/>
      <c r="T184" s="497"/>
      <c r="U184" s="497"/>
      <c r="V184" s="497"/>
      <c r="W184" s="497"/>
      <c r="X184" s="497"/>
      <c r="Y184" s="497"/>
      <c r="Z184" s="497"/>
      <c r="AA184" s="497"/>
      <c r="AB184" s="497"/>
      <c r="AC184" s="497"/>
      <c r="AD184" s="497"/>
      <c r="AE184" s="497"/>
      <c r="AF184" s="497"/>
      <c r="AG184" s="497"/>
      <c r="AH184" s="497"/>
    </row>
    <row r="185" spans="1:34" s="562" customFormat="1" ht="15.75" customHeight="1">
      <c r="A185" s="483"/>
      <c r="B185" s="497"/>
      <c r="C185" s="497"/>
      <c r="D185" s="497"/>
      <c r="E185" s="497"/>
      <c r="F185" s="497"/>
      <c r="G185" s="497"/>
      <c r="H185" s="497"/>
      <c r="I185" s="497"/>
      <c r="J185" s="497"/>
      <c r="K185" s="497"/>
      <c r="L185" s="497"/>
      <c r="M185" s="497"/>
      <c r="N185" s="497"/>
      <c r="O185" s="497"/>
      <c r="P185" s="497"/>
      <c r="Q185" s="497"/>
      <c r="R185" s="497"/>
      <c r="S185" s="497"/>
      <c r="T185" s="497"/>
      <c r="U185" s="497"/>
      <c r="V185" s="497"/>
      <c r="W185" s="497"/>
      <c r="X185" s="497"/>
      <c r="Y185" s="497"/>
      <c r="Z185" s="497"/>
      <c r="AA185" s="497"/>
      <c r="AB185" s="497"/>
      <c r="AC185" s="497"/>
      <c r="AD185" s="497"/>
      <c r="AE185" s="497"/>
      <c r="AF185" s="497"/>
      <c r="AG185" s="497"/>
      <c r="AH185" s="497"/>
    </row>
    <row r="186" spans="1:34" s="562" customFormat="1" ht="15.75" customHeight="1">
      <c r="A186" s="483"/>
      <c r="B186" s="497"/>
      <c r="C186" s="497"/>
      <c r="D186" s="497"/>
      <c r="E186" s="497"/>
      <c r="F186" s="497"/>
      <c r="G186" s="497"/>
      <c r="H186" s="497"/>
      <c r="I186" s="497"/>
      <c r="J186" s="497"/>
      <c r="K186" s="497"/>
      <c r="L186" s="497"/>
      <c r="M186" s="497"/>
      <c r="N186" s="497"/>
      <c r="O186" s="497"/>
      <c r="P186" s="497"/>
      <c r="Q186" s="497"/>
      <c r="R186" s="497"/>
      <c r="S186" s="497"/>
      <c r="T186" s="497"/>
      <c r="U186" s="497"/>
      <c r="V186" s="497"/>
      <c r="W186" s="497"/>
      <c r="X186" s="497"/>
      <c r="Y186" s="497"/>
      <c r="Z186" s="497"/>
      <c r="AA186" s="497"/>
      <c r="AB186" s="497"/>
      <c r="AC186" s="497"/>
      <c r="AD186" s="497"/>
      <c r="AE186" s="497"/>
      <c r="AF186" s="497"/>
      <c r="AG186" s="497"/>
      <c r="AH186" s="497"/>
    </row>
    <row r="187" spans="1:34" s="562" customFormat="1" ht="15.75" customHeight="1">
      <c r="A187" s="483"/>
      <c r="B187" s="497"/>
      <c r="C187" s="497"/>
      <c r="D187" s="497"/>
      <c r="E187" s="497"/>
      <c r="F187" s="497"/>
      <c r="G187" s="497"/>
      <c r="H187" s="497"/>
      <c r="I187" s="497"/>
      <c r="J187" s="497"/>
      <c r="K187" s="497"/>
      <c r="L187" s="497"/>
      <c r="M187" s="497"/>
      <c r="N187" s="497"/>
      <c r="O187" s="497"/>
      <c r="P187" s="497"/>
      <c r="Q187" s="497"/>
      <c r="R187" s="497"/>
      <c r="S187" s="497"/>
      <c r="T187" s="497"/>
      <c r="U187" s="497"/>
      <c r="V187" s="497"/>
      <c r="W187" s="497"/>
      <c r="X187" s="497"/>
      <c r="Y187" s="497"/>
      <c r="Z187" s="497"/>
      <c r="AA187" s="497"/>
      <c r="AB187" s="497"/>
      <c r="AC187" s="497"/>
      <c r="AD187" s="497"/>
      <c r="AE187" s="497"/>
      <c r="AF187" s="497"/>
      <c r="AG187" s="497"/>
      <c r="AH187" s="497"/>
    </row>
    <row r="188" spans="1:34" s="562" customFormat="1" ht="15.75" customHeight="1">
      <c r="A188" s="483"/>
      <c r="B188" s="497"/>
      <c r="C188" s="497"/>
      <c r="D188" s="497"/>
      <c r="E188" s="497"/>
      <c r="F188" s="497"/>
      <c r="G188" s="497"/>
      <c r="H188" s="497"/>
      <c r="I188" s="497"/>
      <c r="J188" s="497"/>
      <c r="K188" s="497"/>
      <c r="L188" s="497"/>
      <c r="M188" s="497"/>
      <c r="N188" s="497"/>
      <c r="O188" s="497"/>
      <c r="P188" s="497"/>
      <c r="Q188" s="497"/>
      <c r="R188" s="497"/>
      <c r="S188" s="497"/>
      <c r="T188" s="497"/>
      <c r="U188" s="497"/>
      <c r="V188" s="497"/>
      <c r="W188" s="497"/>
      <c r="X188" s="497"/>
      <c r="Y188" s="497"/>
      <c r="Z188" s="497"/>
      <c r="AA188" s="497"/>
      <c r="AB188" s="497"/>
      <c r="AC188" s="497"/>
      <c r="AD188" s="497"/>
      <c r="AE188" s="497"/>
      <c r="AF188" s="497"/>
      <c r="AG188" s="497"/>
      <c r="AH188" s="497"/>
    </row>
    <row r="189" spans="1:34" s="562" customFormat="1" ht="15.75" customHeight="1">
      <c r="A189" s="483"/>
      <c r="B189" s="497"/>
      <c r="C189" s="497"/>
      <c r="D189" s="497"/>
      <c r="E189" s="497"/>
      <c r="F189" s="497"/>
      <c r="G189" s="497"/>
      <c r="H189" s="497"/>
      <c r="I189" s="497"/>
      <c r="J189" s="497"/>
      <c r="K189" s="497"/>
      <c r="L189" s="497"/>
      <c r="M189" s="497"/>
      <c r="N189" s="497"/>
      <c r="O189" s="497"/>
      <c r="P189" s="497"/>
      <c r="Q189" s="497"/>
      <c r="R189" s="497"/>
      <c r="S189" s="497"/>
      <c r="T189" s="497"/>
      <c r="U189" s="497"/>
      <c r="V189" s="497"/>
      <c r="W189" s="497"/>
      <c r="X189" s="497"/>
      <c r="Y189" s="497"/>
      <c r="Z189" s="497"/>
      <c r="AA189" s="497"/>
      <c r="AB189" s="497"/>
      <c r="AC189" s="497"/>
      <c r="AD189" s="497"/>
      <c r="AE189" s="497"/>
      <c r="AF189" s="497"/>
      <c r="AG189" s="497"/>
      <c r="AH189" s="497"/>
    </row>
    <row r="190" spans="1:34" s="562" customFormat="1" ht="15.75" customHeight="1">
      <c r="A190" s="483"/>
      <c r="B190" s="497"/>
      <c r="C190" s="497"/>
      <c r="D190" s="497"/>
      <c r="E190" s="497"/>
      <c r="F190" s="497"/>
      <c r="G190" s="497"/>
      <c r="H190" s="497"/>
      <c r="I190" s="497"/>
      <c r="J190" s="497"/>
      <c r="K190" s="497"/>
      <c r="L190" s="497"/>
      <c r="M190" s="497"/>
      <c r="N190" s="497"/>
      <c r="O190" s="497"/>
      <c r="P190" s="497"/>
      <c r="Q190" s="497"/>
      <c r="R190" s="497"/>
      <c r="S190" s="497"/>
      <c r="T190" s="497"/>
      <c r="U190" s="497"/>
      <c r="V190" s="497"/>
      <c r="W190" s="497"/>
      <c r="X190" s="497"/>
      <c r="Y190" s="497"/>
      <c r="Z190" s="497"/>
      <c r="AA190" s="497"/>
      <c r="AB190" s="497"/>
      <c r="AC190" s="497"/>
      <c r="AD190" s="497"/>
      <c r="AE190" s="497"/>
      <c r="AF190" s="497"/>
      <c r="AG190" s="497"/>
      <c r="AH190" s="497"/>
    </row>
    <row r="191" spans="1:34" s="562" customFormat="1" ht="15.75" customHeight="1">
      <c r="A191" s="483"/>
      <c r="B191" s="497"/>
      <c r="C191" s="497"/>
      <c r="D191" s="497"/>
      <c r="E191" s="497"/>
      <c r="F191" s="497"/>
      <c r="G191" s="497"/>
      <c r="H191" s="497"/>
      <c r="I191" s="497"/>
      <c r="J191" s="497"/>
      <c r="K191" s="497"/>
      <c r="L191" s="497"/>
      <c r="M191" s="497"/>
      <c r="N191" s="497"/>
      <c r="O191" s="497"/>
      <c r="P191" s="497"/>
      <c r="Q191" s="497"/>
      <c r="R191" s="497"/>
      <c r="S191" s="497"/>
      <c r="T191" s="497"/>
      <c r="U191" s="497"/>
      <c r="V191" s="497"/>
      <c r="W191" s="497"/>
      <c r="X191" s="497"/>
      <c r="Y191" s="497"/>
      <c r="Z191" s="497"/>
      <c r="AA191" s="497"/>
      <c r="AB191" s="497"/>
      <c r="AC191" s="497"/>
      <c r="AD191" s="497"/>
      <c r="AE191" s="497"/>
      <c r="AF191" s="497"/>
      <c r="AG191" s="497"/>
      <c r="AH191" s="497"/>
    </row>
    <row r="192" spans="1:34" s="562" customFormat="1" ht="15.75" customHeight="1">
      <c r="A192" s="483"/>
      <c r="B192" s="497"/>
      <c r="C192" s="497"/>
      <c r="D192" s="497"/>
      <c r="E192" s="497"/>
      <c r="F192" s="497"/>
      <c r="G192" s="497"/>
      <c r="H192" s="497"/>
      <c r="I192" s="497"/>
      <c r="J192" s="497"/>
      <c r="K192" s="497"/>
      <c r="L192" s="497"/>
      <c r="M192" s="497"/>
      <c r="N192" s="497"/>
      <c r="O192" s="497"/>
      <c r="P192" s="497"/>
      <c r="Q192" s="497"/>
      <c r="R192" s="497"/>
      <c r="S192" s="497"/>
      <c r="T192" s="497"/>
      <c r="U192" s="497"/>
      <c r="V192" s="497"/>
      <c r="W192" s="497"/>
      <c r="X192" s="497"/>
      <c r="Y192" s="497"/>
      <c r="Z192" s="497"/>
      <c r="AA192" s="497"/>
      <c r="AB192" s="497"/>
      <c r="AC192" s="497"/>
      <c r="AD192" s="497"/>
      <c r="AE192" s="497"/>
      <c r="AF192" s="497"/>
      <c r="AG192" s="497"/>
      <c r="AH192" s="497"/>
    </row>
    <row r="193" spans="1:34" s="562" customFormat="1" ht="15.75" customHeight="1">
      <c r="A193" s="483"/>
      <c r="B193" s="497"/>
      <c r="C193" s="497"/>
      <c r="D193" s="497"/>
      <c r="E193" s="497"/>
      <c r="F193" s="497"/>
      <c r="G193" s="497"/>
      <c r="H193" s="497"/>
      <c r="I193" s="497"/>
      <c r="J193" s="497"/>
      <c r="K193" s="497"/>
      <c r="L193" s="497"/>
      <c r="M193" s="497"/>
      <c r="N193" s="497"/>
      <c r="O193" s="497"/>
      <c r="P193" s="497"/>
      <c r="Q193" s="497"/>
      <c r="R193" s="497"/>
      <c r="S193" s="497"/>
      <c r="T193" s="497"/>
      <c r="U193" s="497"/>
      <c r="V193" s="497"/>
      <c r="W193" s="497"/>
      <c r="X193" s="497"/>
      <c r="Y193" s="497"/>
      <c r="Z193" s="497"/>
      <c r="AA193" s="497"/>
      <c r="AB193" s="497"/>
      <c r="AC193" s="497"/>
      <c r="AD193" s="497"/>
      <c r="AE193" s="497"/>
      <c r="AF193" s="497"/>
      <c r="AG193" s="497"/>
      <c r="AH193" s="497"/>
    </row>
    <row r="194" spans="1:34" s="562" customFormat="1" ht="15.75" customHeight="1">
      <c r="A194" s="483"/>
      <c r="B194" s="497"/>
      <c r="C194" s="497"/>
      <c r="D194" s="497"/>
      <c r="E194" s="497"/>
      <c r="F194" s="497"/>
      <c r="G194" s="497"/>
      <c r="H194" s="497"/>
      <c r="I194" s="497"/>
      <c r="J194" s="497"/>
      <c r="K194" s="497"/>
      <c r="L194" s="497"/>
      <c r="M194" s="497"/>
      <c r="N194" s="497"/>
      <c r="O194" s="497"/>
      <c r="P194" s="497"/>
      <c r="Q194" s="497"/>
      <c r="R194" s="497"/>
      <c r="S194" s="497"/>
      <c r="T194" s="497"/>
      <c r="U194" s="497"/>
      <c r="V194" s="497"/>
      <c r="W194" s="497"/>
      <c r="X194" s="497"/>
      <c r="Y194" s="497"/>
      <c r="Z194" s="497"/>
      <c r="AA194" s="497"/>
      <c r="AB194" s="497"/>
      <c r="AC194" s="497"/>
      <c r="AD194" s="497"/>
      <c r="AE194" s="497"/>
      <c r="AF194" s="497"/>
      <c r="AG194" s="497"/>
      <c r="AH194" s="497"/>
    </row>
    <row r="195" spans="1:34" s="562" customFormat="1" ht="15.75" customHeight="1">
      <c r="A195" s="483"/>
      <c r="B195" s="497"/>
      <c r="C195" s="497"/>
      <c r="D195" s="497"/>
      <c r="E195" s="497"/>
      <c r="F195" s="497"/>
      <c r="G195" s="497"/>
      <c r="H195" s="497"/>
      <c r="I195" s="497"/>
      <c r="J195" s="497"/>
      <c r="K195" s="497"/>
      <c r="L195" s="497"/>
      <c r="M195" s="497"/>
      <c r="N195" s="497"/>
      <c r="O195" s="497"/>
      <c r="P195" s="497"/>
      <c r="Q195" s="497"/>
      <c r="R195" s="497"/>
      <c r="S195" s="497"/>
      <c r="T195" s="497"/>
      <c r="U195" s="497"/>
      <c r="V195" s="497"/>
      <c r="W195" s="497"/>
      <c r="X195" s="497"/>
      <c r="Y195" s="497"/>
      <c r="Z195" s="497"/>
      <c r="AA195" s="497"/>
      <c r="AB195" s="497"/>
      <c r="AC195" s="497"/>
      <c r="AD195" s="497"/>
      <c r="AE195" s="497"/>
      <c r="AF195" s="497"/>
      <c r="AG195" s="497"/>
      <c r="AH195" s="497"/>
    </row>
    <row r="196" spans="1:34" s="562" customFormat="1" ht="15.75" customHeight="1">
      <c r="A196" s="483"/>
      <c r="B196" s="497"/>
      <c r="C196" s="497"/>
      <c r="D196" s="497"/>
      <c r="E196" s="497"/>
      <c r="F196" s="497"/>
      <c r="G196" s="497"/>
      <c r="H196" s="497"/>
      <c r="I196" s="497"/>
      <c r="J196" s="497"/>
      <c r="K196" s="497"/>
      <c r="L196" s="497"/>
      <c r="M196" s="497"/>
      <c r="N196" s="497"/>
      <c r="O196" s="497"/>
      <c r="P196" s="497"/>
      <c r="Q196" s="497"/>
      <c r="R196" s="497"/>
      <c r="S196" s="497"/>
      <c r="T196" s="497"/>
      <c r="U196" s="497"/>
      <c r="V196" s="497"/>
      <c r="W196" s="497"/>
      <c r="X196" s="497"/>
      <c r="Y196" s="497"/>
      <c r="Z196" s="497"/>
      <c r="AA196" s="497"/>
      <c r="AB196" s="497"/>
      <c r="AC196" s="497"/>
      <c r="AD196" s="497"/>
      <c r="AE196" s="497"/>
      <c r="AF196" s="497"/>
      <c r="AG196" s="497"/>
      <c r="AH196" s="497"/>
    </row>
    <row r="197" spans="1:34" s="562" customFormat="1" ht="15.75" customHeight="1">
      <c r="A197" s="483"/>
      <c r="B197" s="497"/>
      <c r="C197" s="497"/>
      <c r="D197" s="497"/>
      <c r="E197" s="497"/>
      <c r="F197" s="497"/>
      <c r="G197" s="497"/>
      <c r="H197" s="497"/>
      <c r="I197" s="497"/>
      <c r="J197" s="497"/>
      <c r="K197" s="497"/>
      <c r="L197" s="497"/>
      <c r="M197" s="497"/>
      <c r="N197" s="497"/>
      <c r="O197" s="497"/>
      <c r="P197" s="497"/>
      <c r="Q197" s="497"/>
      <c r="R197" s="497"/>
      <c r="S197" s="497"/>
      <c r="T197" s="497"/>
      <c r="U197" s="497"/>
      <c r="V197" s="497"/>
      <c r="W197" s="497"/>
      <c r="X197" s="497"/>
      <c r="Y197" s="497"/>
      <c r="Z197" s="497"/>
      <c r="AA197" s="497"/>
      <c r="AB197" s="497"/>
      <c r="AC197" s="497"/>
      <c r="AD197" s="497"/>
      <c r="AE197" s="497"/>
      <c r="AF197" s="497"/>
      <c r="AG197" s="497"/>
      <c r="AH197" s="497"/>
    </row>
    <row r="198" spans="1:34" s="562" customFormat="1" ht="15.75" customHeight="1">
      <c r="A198" s="483"/>
      <c r="B198" s="497"/>
      <c r="C198" s="497"/>
      <c r="D198" s="497"/>
      <c r="E198" s="497"/>
      <c r="F198" s="497"/>
      <c r="G198" s="497"/>
      <c r="H198" s="497"/>
      <c r="I198" s="497"/>
      <c r="J198" s="497"/>
      <c r="K198" s="497"/>
      <c r="L198" s="497"/>
      <c r="M198" s="497"/>
      <c r="N198" s="497"/>
      <c r="O198" s="497"/>
      <c r="P198" s="497"/>
      <c r="Q198" s="497"/>
      <c r="R198" s="497"/>
      <c r="S198" s="497"/>
      <c r="T198" s="497"/>
      <c r="U198" s="497"/>
      <c r="V198" s="497"/>
      <c r="W198" s="497"/>
      <c r="X198" s="497"/>
      <c r="Y198" s="497"/>
      <c r="Z198" s="497"/>
      <c r="AA198" s="497"/>
      <c r="AB198" s="497"/>
      <c r="AC198" s="497"/>
      <c r="AD198" s="497"/>
      <c r="AE198" s="497"/>
      <c r="AF198" s="497"/>
      <c r="AG198" s="497"/>
      <c r="AH198" s="497"/>
    </row>
    <row r="199" spans="1:34" s="562" customFormat="1" ht="15.75" customHeight="1">
      <c r="A199" s="483"/>
      <c r="B199" s="497"/>
      <c r="C199" s="497"/>
      <c r="D199" s="497"/>
      <c r="E199" s="497"/>
      <c r="F199" s="497"/>
      <c r="G199" s="497"/>
      <c r="H199" s="497"/>
      <c r="I199" s="497"/>
      <c r="J199" s="497"/>
      <c r="K199" s="497"/>
      <c r="L199" s="497"/>
      <c r="M199" s="497"/>
      <c r="N199" s="497"/>
      <c r="O199" s="497"/>
      <c r="P199" s="497"/>
      <c r="Q199" s="497"/>
      <c r="R199" s="497"/>
      <c r="S199" s="497"/>
      <c r="T199" s="497"/>
      <c r="U199" s="497"/>
      <c r="V199" s="497"/>
      <c r="W199" s="497"/>
      <c r="X199" s="497"/>
      <c r="Y199" s="497"/>
      <c r="Z199" s="497"/>
      <c r="AA199" s="497"/>
      <c r="AB199" s="497"/>
      <c r="AC199" s="497"/>
      <c r="AD199" s="497"/>
      <c r="AE199" s="497"/>
      <c r="AF199" s="497"/>
      <c r="AG199" s="497"/>
      <c r="AH199" s="497"/>
    </row>
    <row r="200" spans="1:34" s="562" customFormat="1" ht="15.75" customHeight="1">
      <c r="A200" s="483"/>
      <c r="B200" s="497"/>
      <c r="C200" s="497"/>
      <c r="D200" s="497"/>
      <c r="E200" s="497"/>
      <c r="F200" s="497"/>
      <c r="G200" s="497"/>
      <c r="H200" s="497"/>
      <c r="I200" s="497"/>
      <c r="J200" s="497"/>
      <c r="K200" s="497"/>
      <c r="L200" s="497"/>
      <c r="M200" s="497"/>
      <c r="N200" s="497"/>
      <c r="O200" s="497"/>
      <c r="P200" s="497"/>
      <c r="Q200" s="497"/>
      <c r="R200" s="497"/>
      <c r="S200" s="497"/>
      <c r="T200" s="497"/>
      <c r="U200" s="497"/>
      <c r="V200" s="497"/>
      <c r="W200" s="497"/>
      <c r="X200" s="497"/>
      <c r="Y200" s="497"/>
      <c r="Z200" s="497"/>
      <c r="AA200" s="497"/>
      <c r="AB200" s="497"/>
      <c r="AC200" s="497"/>
      <c r="AD200" s="497"/>
      <c r="AE200" s="497"/>
      <c r="AF200" s="497"/>
      <c r="AG200" s="497"/>
      <c r="AH200" s="497"/>
    </row>
    <row r="201" spans="1:34" s="562" customFormat="1" ht="15.75" customHeight="1">
      <c r="A201" s="483"/>
      <c r="B201" s="497"/>
      <c r="C201" s="497"/>
      <c r="D201" s="497"/>
      <c r="E201" s="497"/>
      <c r="F201" s="497"/>
      <c r="G201" s="497"/>
      <c r="H201" s="497"/>
      <c r="I201" s="497"/>
      <c r="J201" s="497"/>
      <c r="K201" s="497"/>
      <c r="L201" s="497"/>
      <c r="M201" s="497"/>
      <c r="N201" s="497"/>
      <c r="O201" s="497"/>
      <c r="P201" s="497"/>
      <c r="Q201" s="497"/>
      <c r="R201" s="497"/>
      <c r="S201" s="497"/>
      <c r="T201" s="497"/>
      <c r="U201" s="497"/>
      <c r="V201" s="497"/>
      <c r="W201" s="497"/>
      <c r="X201" s="497"/>
      <c r="Y201" s="497"/>
      <c r="Z201" s="497"/>
      <c r="AA201" s="497"/>
      <c r="AB201" s="497"/>
      <c r="AC201" s="497"/>
      <c r="AD201" s="497"/>
      <c r="AE201" s="497"/>
      <c r="AF201" s="497"/>
      <c r="AG201" s="497"/>
      <c r="AH201" s="497"/>
    </row>
    <row r="202" spans="1:34" s="562" customFormat="1" ht="15.75" customHeight="1">
      <c r="A202" s="483"/>
      <c r="B202" s="497"/>
      <c r="C202" s="497"/>
      <c r="D202" s="497"/>
      <c r="E202" s="497"/>
      <c r="F202" s="497"/>
      <c r="G202" s="497"/>
      <c r="H202" s="497"/>
      <c r="I202" s="497"/>
      <c r="J202" s="497"/>
      <c r="K202" s="497"/>
      <c r="L202" s="497"/>
      <c r="M202" s="497"/>
      <c r="N202" s="497"/>
      <c r="O202" s="497"/>
      <c r="P202" s="497"/>
      <c r="Q202" s="497"/>
      <c r="R202" s="497"/>
      <c r="S202" s="497"/>
      <c r="T202" s="497"/>
      <c r="U202" s="497"/>
      <c r="V202" s="497"/>
      <c r="W202" s="497"/>
      <c r="X202" s="497"/>
      <c r="Y202" s="497"/>
      <c r="Z202" s="497"/>
      <c r="AA202" s="497"/>
      <c r="AB202" s="497"/>
      <c r="AC202" s="497"/>
      <c r="AD202" s="497"/>
      <c r="AE202" s="497"/>
      <c r="AF202" s="497"/>
      <c r="AG202" s="497"/>
      <c r="AH202" s="497"/>
    </row>
    <row r="203" spans="1:34" s="562" customFormat="1" ht="15.75" customHeight="1">
      <c r="A203" s="483"/>
      <c r="B203" s="497"/>
      <c r="C203" s="497"/>
      <c r="D203" s="497"/>
      <c r="E203" s="497"/>
      <c r="F203" s="497"/>
      <c r="G203" s="497"/>
      <c r="H203" s="497"/>
      <c r="I203" s="497"/>
      <c r="J203" s="497"/>
      <c r="K203" s="497"/>
      <c r="L203" s="497"/>
      <c r="M203" s="497"/>
      <c r="N203" s="497"/>
      <c r="O203" s="497"/>
      <c r="P203" s="497"/>
      <c r="Q203" s="497"/>
      <c r="R203" s="497"/>
      <c r="S203" s="497"/>
      <c r="T203" s="497"/>
      <c r="U203" s="497"/>
      <c r="V203" s="497"/>
      <c r="W203" s="497"/>
      <c r="X203" s="497"/>
      <c r="Y203" s="497"/>
      <c r="Z203" s="497"/>
      <c r="AA203" s="497"/>
      <c r="AB203" s="497"/>
      <c r="AC203" s="497"/>
      <c r="AD203" s="497"/>
      <c r="AE203" s="497"/>
      <c r="AF203" s="497"/>
      <c r="AG203" s="497"/>
      <c r="AH203" s="497"/>
    </row>
    <row r="204" spans="1:34" s="562" customFormat="1" ht="15.75" customHeight="1">
      <c r="A204" s="483"/>
      <c r="B204" s="497"/>
      <c r="C204" s="497"/>
      <c r="D204" s="497"/>
      <c r="E204" s="497"/>
      <c r="F204" s="497"/>
      <c r="G204" s="497"/>
      <c r="H204" s="497"/>
      <c r="I204" s="497"/>
      <c r="J204" s="497"/>
      <c r="K204" s="497"/>
      <c r="L204" s="497"/>
      <c r="M204" s="497"/>
      <c r="N204" s="497"/>
      <c r="O204" s="497"/>
      <c r="P204" s="497"/>
      <c r="Q204" s="497"/>
      <c r="R204" s="497"/>
      <c r="S204" s="497"/>
      <c r="T204" s="497"/>
      <c r="U204" s="497"/>
      <c r="V204" s="497"/>
      <c r="W204" s="497"/>
      <c r="X204" s="497"/>
      <c r="Y204" s="497"/>
      <c r="Z204" s="497"/>
      <c r="AA204" s="497"/>
      <c r="AB204" s="497"/>
      <c r="AC204" s="497"/>
      <c r="AD204" s="497"/>
      <c r="AE204" s="497"/>
      <c r="AF204" s="497"/>
      <c r="AG204" s="497"/>
      <c r="AH204" s="497"/>
    </row>
    <row r="205" spans="1:34" s="562" customFormat="1" ht="15.75" customHeight="1">
      <c r="A205" s="483"/>
      <c r="B205" s="497"/>
      <c r="C205" s="497"/>
      <c r="D205" s="497"/>
      <c r="E205" s="497"/>
      <c r="F205" s="497"/>
      <c r="G205" s="497"/>
      <c r="H205" s="497"/>
      <c r="I205" s="497"/>
      <c r="J205" s="497"/>
      <c r="K205" s="497"/>
      <c r="L205" s="497"/>
      <c r="M205" s="497"/>
      <c r="N205" s="497"/>
      <c r="O205" s="497"/>
      <c r="P205" s="497"/>
      <c r="Q205" s="497"/>
      <c r="R205" s="497"/>
      <c r="S205" s="497"/>
      <c r="T205" s="497"/>
      <c r="U205" s="497"/>
      <c r="V205" s="497"/>
      <c r="W205" s="497"/>
      <c r="X205" s="497"/>
      <c r="Y205" s="497"/>
      <c r="Z205" s="497"/>
      <c r="AA205" s="497"/>
      <c r="AB205" s="497"/>
      <c r="AC205" s="497"/>
      <c r="AD205" s="497"/>
      <c r="AE205" s="497"/>
      <c r="AF205" s="497"/>
      <c r="AG205" s="497"/>
      <c r="AH205" s="497"/>
    </row>
    <row r="206" spans="1:34" s="562" customFormat="1" ht="15.75" customHeight="1">
      <c r="A206" s="483"/>
      <c r="B206" s="497"/>
      <c r="C206" s="497"/>
      <c r="D206" s="497"/>
      <c r="E206" s="497"/>
      <c r="F206" s="497"/>
      <c r="G206" s="497"/>
      <c r="H206" s="497"/>
      <c r="I206" s="497"/>
      <c r="J206" s="497"/>
      <c r="K206" s="497"/>
      <c r="L206" s="497"/>
      <c r="M206" s="497"/>
      <c r="N206" s="497"/>
      <c r="O206" s="497"/>
      <c r="P206" s="497"/>
      <c r="Q206" s="497"/>
      <c r="R206" s="497"/>
      <c r="S206" s="497"/>
      <c r="T206" s="497"/>
      <c r="U206" s="497"/>
      <c r="V206" s="497"/>
      <c r="W206" s="497"/>
      <c r="X206" s="497"/>
      <c r="Y206" s="497"/>
      <c r="Z206" s="497"/>
      <c r="AA206" s="497"/>
      <c r="AB206" s="497"/>
      <c r="AC206" s="497"/>
      <c r="AD206" s="497"/>
      <c r="AE206" s="497"/>
      <c r="AF206" s="497"/>
      <c r="AG206" s="497"/>
      <c r="AH206" s="497"/>
    </row>
    <row r="207" spans="1:34" s="562" customFormat="1" ht="15.75" customHeight="1">
      <c r="A207" s="483"/>
      <c r="B207" s="497"/>
      <c r="C207" s="497"/>
      <c r="D207" s="497"/>
      <c r="E207" s="497"/>
      <c r="F207" s="497"/>
      <c r="G207" s="497"/>
      <c r="H207" s="497"/>
      <c r="I207" s="497"/>
      <c r="J207" s="497"/>
      <c r="K207" s="497"/>
      <c r="L207" s="497"/>
      <c r="M207" s="497"/>
      <c r="N207" s="497"/>
      <c r="O207" s="497"/>
      <c r="P207" s="497"/>
      <c r="Q207" s="497"/>
      <c r="R207" s="497"/>
      <c r="S207" s="497"/>
      <c r="T207" s="497"/>
      <c r="U207" s="497"/>
      <c r="V207" s="497"/>
      <c r="W207" s="497"/>
      <c r="X207" s="497"/>
      <c r="Y207" s="497"/>
      <c r="Z207" s="497"/>
      <c r="AA207" s="497"/>
      <c r="AB207" s="497"/>
      <c r="AC207" s="497"/>
      <c r="AD207" s="497"/>
      <c r="AE207" s="497"/>
      <c r="AF207" s="497"/>
      <c r="AG207" s="497"/>
      <c r="AH207" s="497"/>
    </row>
    <row r="208" spans="1:34" s="562" customFormat="1" ht="15.75" customHeight="1">
      <c r="A208" s="483"/>
      <c r="B208" s="497"/>
      <c r="C208" s="497"/>
      <c r="D208" s="497"/>
      <c r="E208" s="497"/>
      <c r="F208" s="497"/>
      <c r="G208" s="497"/>
      <c r="H208" s="497"/>
      <c r="I208" s="497"/>
      <c r="J208" s="497"/>
      <c r="K208" s="497"/>
      <c r="L208" s="497"/>
      <c r="M208" s="497"/>
      <c r="N208" s="497"/>
      <c r="O208" s="497"/>
      <c r="P208" s="497"/>
      <c r="Q208" s="497"/>
      <c r="R208" s="497"/>
      <c r="S208" s="497"/>
      <c r="T208" s="497"/>
      <c r="U208" s="497"/>
      <c r="V208" s="497"/>
      <c r="W208" s="497"/>
      <c r="X208" s="497"/>
      <c r="Y208" s="497"/>
      <c r="Z208" s="497"/>
      <c r="AA208" s="497"/>
      <c r="AB208" s="497"/>
      <c r="AC208" s="497"/>
      <c r="AD208" s="497"/>
      <c r="AE208" s="497"/>
      <c r="AF208" s="497"/>
      <c r="AG208" s="497"/>
      <c r="AH208" s="497"/>
    </row>
    <row r="209" spans="1:34" s="562" customFormat="1" ht="15.75" customHeight="1">
      <c r="A209" s="483"/>
      <c r="B209" s="497"/>
      <c r="C209" s="497"/>
      <c r="D209" s="497"/>
      <c r="E209" s="497"/>
      <c r="F209" s="497"/>
      <c r="G209" s="497"/>
      <c r="H209" s="497"/>
      <c r="I209" s="497"/>
      <c r="J209" s="497"/>
      <c r="K209" s="497"/>
      <c r="L209" s="497"/>
      <c r="M209" s="497"/>
      <c r="N209" s="497"/>
      <c r="O209" s="497"/>
      <c r="P209" s="497"/>
      <c r="Q209" s="497"/>
      <c r="R209" s="497"/>
      <c r="S209" s="497"/>
      <c r="T209" s="497"/>
      <c r="U209" s="497"/>
      <c r="V209" s="497"/>
      <c r="W209" s="497"/>
      <c r="X209" s="497"/>
      <c r="Y209" s="497"/>
      <c r="Z209" s="497"/>
      <c r="AA209" s="497"/>
      <c r="AB209" s="497"/>
      <c r="AC209" s="497"/>
      <c r="AD209" s="497"/>
      <c r="AE209" s="497"/>
      <c r="AF209" s="497"/>
      <c r="AG209" s="497"/>
      <c r="AH209" s="497"/>
    </row>
    <row r="210" spans="1:34" s="562" customFormat="1" ht="15.75" customHeight="1">
      <c r="A210" s="483"/>
      <c r="B210" s="497"/>
      <c r="C210" s="497"/>
      <c r="D210" s="497"/>
      <c r="E210" s="497"/>
      <c r="F210" s="497"/>
      <c r="G210" s="497"/>
      <c r="H210" s="497"/>
      <c r="I210" s="497"/>
      <c r="J210" s="497"/>
      <c r="K210" s="497"/>
      <c r="L210" s="497"/>
      <c r="M210" s="497"/>
      <c r="N210" s="497"/>
      <c r="O210" s="497"/>
      <c r="P210" s="497"/>
      <c r="Q210" s="497"/>
      <c r="R210" s="497"/>
      <c r="S210" s="497"/>
      <c r="T210" s="497"/>
      <c r="U210" s="497"/>
      <c r="V210" s="497"/>
      <c r="W210" s="497"/>
      <c r="X210" s="497"/>
      <c r="Y210" s="497"/>
      <c r="Z210" s="497"/>
      <c r="AA210" s="497"/>
      <c r="AB210" s="497"/>
      <c r="AC210" s="497"/>
      <c r="AD210" s="497"/>
      <c r="AE210" s="497"/>
      <c r="AF210" s="497"/>
      <c r="AG210" s="497"/>
      <c r="AH210" s="497"/>
    </row>
    <row r="211" spans="1:34" s="562" customFormat="1" ht="15.75" customHeight="1">
      <c r="A211" s="483"/>
      <c r="B211" s="497"/>
      <c r="C211" s="497"/>
      <c r="D211" s="497"/>
      <c r="E211" s="497"/>
      <c r="F211" s="497"/>
      <c r="G211" s="497"/>
      <c r="H211" s="497"/>
      <c r="I211" s="497"/>
      <c r="J211" s="497"/>
      <c r="K211" s="497"/>
      <c r="L211" s="497"/>
      <c r="M211" s="497"/>
      <c r="N211" s="497"/>
      <c r="O211" s="497"/>
      <c r="P211" s="497"/>
      <c r="Q211" s="497"/>
      <c r="R211" s="497"/>
      <c r="S211" s="497"/>
      <c r="T211" s="497"/>
      <c r="U211" s="497"/>
      <c r="V211" s="497"/>
      <c r="W211" s="497"/>
      <c r="X211" s="497"/>
      <c r="Y211" s="497"/>
      <c r="Z211" s="497"/>
      <c r="AA211" s="497"/>
      <c r="AB211" s="497"/>
      <c r="AC211" s="497"/>
      <c r="AD211" s="497"/>
      <c r="AE211" s="497"/>
      <c r="AF211" s="497"/>
      <c r="AG211" s="497"/>
      <c r="AH211" s="497"/>
    </row>
    <row r="212" spans="1:34" s="562" customFormat="1" ht="15.75" customHeight="1">
      <c r="A212" s="483"/>
      <c r="B212" s="497"/>
      <c r="C212" s="497"/>
      <c r="D212" s="497"/>
      <c r="E212" s="497"/>
      <c r="F212" s="497"/>
      <c r="G212" s="497"/>
      <c r="H212" s="497"/>
      <c r="I212" s="497"/>
      <c r="J212" s="497"/>
      <c r="K212" s="497"/>
      <c r="L212" s="497"/>
      <c r="M212" s="497"/>
      <c r="N212" s="497"/>
      <c r="O212" s="497"/>
      <c r="P212" s="497"/>
      <c r="Q212" s="497"/>
      <c r="R212" s="497"/>
      <c r="S212" s="497"/>
      <c r="T212" s="497"/>
      <c r="U212" s="497"/>
      <c r="V212" s="497"/>
      <c r="W212" s="497"/>
      <c r="X212" s="497"/>
      <c r="Y212" s="497"/>
      <c r="Z212" s="497"/>
      <c r="AA212" s="497"/>
      <c r="AB212" s="497"/>
      <c r="AC212" s="497"/>
      <c r="AD212" s="497"/>
      <c r="AE212" s="497"/>
      <c r="AF212" s="497"/>
      <c r="AG212" s="497"/>
      <c r="AH212" s="497"/>
    </row>
    <row r="213" spans="1:34" s="562" customFormat="1" ht="15.75" customHeight="1">
      <c r="A213" s="483"/>
      <c r="B213" s="497"/>
      <c r="C213" s="497"/>
      <c r="D213" s="497"/>
      <c r="E213" s="497"/>
      <c r="F213" s="497"/>
      <c r="G213" s="497"/>
      <c r="H213" s="497"/>
      <c r="I213" s="497"/>
      <c r="J213" s="497"/>
      <c r="K213" s="497"/>
      <c r="L213" s="497"/>
      <c r="M213" s="497"/>
      <c r="N213" s="497"/>
      <c r="O213" s="497"/>
      <c r="P213" s="497"/>
      <c r="Q213" s="497"/>
      <c r="R213" s="497"/>
      <c r="S213" s="497"/>
      <c r="T213" s="497"/>
      <c r="U213" s="497"/>
      <c r="V213" s="497"/>
      <c r="W213" s="497"/>
      <c r="X213" s="497"/>
      <c r="Y213" s="497"/>
      <c r="Z213" s="497"/>
      <c r="AA213" s="497"/>
      <c r="AB213" s="497"/>
      <c r="AC213" s="497"/>
      <c r="AD213" s="497"/>
      <c r="AE213" s="497"/>
      <c r="AF213" s="497"/>
      <c r="AG213" s="497"/>
      <c r="AH213" s="497"/>
    </row>
    <row r="214" spans="1:34" s="562" customFormat="1" ht="15.75" customHeight="1">
      <c r="A214" s="483"/>
      <c r="B214" s="497"/>
      <c r="C214" s="497"/>
      <c r="D214" s="497"/>
      <c r="E214" s="497"/>
      <c r="F214" s="497"/>
      <c r="G214" s="497"/>
      <c r="H214" s="497"/>
      <c r="I214" s="497"/>
      <c r="J214" s="497"/>
      <c r="K214" s="497"/>
      <c r="L214" s="497"/>
      <c r="M214" s="497"/>
      <c r="N214" s="497"/>
      <c r="O214" s="497"/>
      <c r="P214" s="497"/>
      <c r="Q214" s="497"/>
      <c r="R214" s="497"/>
      <c r="S214" s="497"/>
      <c r="T214" s="497"/>
      <c r="U214" s="497"/>
      <c r="V214" s="497"/>
      <c r="W214" s="497"/>
      <c r="X214" s="497"/>
      <c r="Y214" s="497"/>
      <c r="Z214" s="497"/>
      <c r="AA214" s="497"/>
      <c r="AB214" s="497"/>
      <c r="AC214" s="497"/>
      <c r="AD214" s="497"/>
      <c r="AE214" s="497"/>
      <c r="AF214" s="497"/>
      <c r="AG214" s="497"/>
      <c r="AH214" s="497"/>
    </row>
    <row r="215" spans="1:34" s="562" customFormat="1" ht="15.75" customHeight="1">
      <c r="A215" s="483"/>
      <c r="B215" s="497"/>
      <c r="C215" s="497"/>
      <c r="D215" s="497"/>
      <c r="E215" s="497"/>
      <c r="F215" s="497"/>
      <c r="G215" s="497"/>
      <c r="H215" s="497"/>
      <c r="I215" s="497"/>
      <c r="J215" s="497"/>
      <c r="K215" s="497"/>
      <c r="L215" s="497"/>
      <c r="M215" s="497"/>
      <c r="N215" s="497"/>
      <c r="O215" s="497"/>
      <c r="P215" s="497"/>
      <c r="Q215" s="497"/>
      <c r="R215" s="497"/>
      <c r="S215" s="497"/>
      <c r="T215" s="497"/>
      <c r="U215" s="497"/>
      <c r="V215" s="497"/>
      <c r="W215" s="497"/>
      <c r="X215" s="497"/>
      <c r="Y215" s="497"/>
      <c r="Z215" s="497"/>
      <c r="AA215" s="497"/>
      <c r="AB215" s="497"/>
      <c r="AC215" s="497"/>
      <c r="AD215" s="497"/>
      <c r="AE215" s="497"/>
      <c r="AF215" s="497"/>
      <c r="AG215" s="497"/>
      <c r="AH215" s="497"/>
    </row>
    <row r="216" spans="1:34" s="562" customFormat="1" ht="15.75" customHeight="1">
      <c r="A216" s="483"/>
      <c r="B216" s="497"/>
      <c r="C216" s="497"/>
      <c r="D216" s="497"/>
      <c r="E216" s="497"/>
      <c r="F216" s="497"/>
      <c r="G216" s="497"/>
      <c r="H216" s="497"/>
      <c r="I216" s="497"/>
      <c r="J216" s="497"/>
      <c r="K216" s="497"/>
      <c r="L216" s="497"/>
      <c r="M216" s="497"/>
      <c r="N216" s="497"/>
      <c r="O216" s="497"/>
      <c r="P216" s="497"/>
      <c r="Q216" s="497"/>
      <c r="R216" s="497"/>
      <c r="S216" s="497"/>
      <c r="T216" s="497"/>
      <c r="U216" s="497"/>
      <c r="V216" s="497"/>
      <c r="W216" s="497"/>
      <c r="X216" s="497"/>
      <c r="Y216" s="497"/>
      <c r="Z216" s="497"/>
      <c r="AA216" s="497"/>
      <c r="AB216" s="497"/>
      <c r="AC216" s="497"/>
      <c r="AD216" s="497"/>
      <c r="AE216" s="497"/>
      <c r="AF216" s="497"/>
      <c r="AG216" s="497"/>
      <c r="AH216" s="497"/>
    </row>
    <row r="217" spans="1:34" s="562" customFormat="1" ht="15.75" customHeight="1">
      <c r="A217" s="483"/>
      <c r="B217" s="497"/>
      <c r="C217" s="497"/>
      <c r="D217" s="497"/>
      <c r="E217" s="497"/>
      <c r="F217" s="497"/>
      <c r="G217" s="497"/>
      <c r="H217" s="497"/>
      <c r="I217" s="497"/>
      <c r="J217" s="497"/>
      <c r="K217" s="497"/>
      <c r="L217" s="497"/>
      <c r="M217" s="497"/>
      <c r="N217" s="497"/>
      <c r="O217" s="497"/>
      <c r="P217" s="497"/>
      <c r="Q217" s="497"/>
      <c r="R217" s="497"/>
      <c r="S217" s="497"/>
      <c r="T217" s="497"/>
      <c r="U217" s="497"/>
      <c r="V217" s="497"/>
      <c r="W217" s="497"/>
      <c r="X217" s="497"/>
      <c r="Y217" s="497"/>
      <c r="Z217" s="497"/>
      <c r="AA217" s="497"/>
      <c r="AB217" s="497"/>
      <c r="AC217" s="497"/>
      <c r="AD217" s="497"/>
      <c r="AE217" s="497"/>
      <c r="AF217" s="497"/>
      <c r="AG217" s="497"/>
      <c r="AH217" s="497"/>
    </row>
    <row r="218" spans="1:34" s="562" customFormat="1" ht="15.75" customHeight="1">
      <c r="A218" s="483"/>
      <c r="B218" s="497"/>
      <c r="C218" s="497"/>
      <c r="D218" s="497"/>
      <c r="E218" s="497"/>
      <c r="F218" s="497"/>
      <c r="G218" s="497"/>
      <c r="H218" s="497"/>
      <c r="I218" s="497"/>
      <c r="J218" s="497"/>
      <c r="K218" s="497"/>
      <c r="L218" s="497"/>
      <c r="M218" s="497"/>
      <c r="N218" s="497"/>
      <c r="O218" s="497"/>
      <c r="P218" s="497"/>
      <c r="Q218" s="497"/>
      <c r="R218" s="497"/>
      <c r="S218" s="497"/>
      <c r="T218" s="497"/>
      <c r="U218" s="497"/>
      <c r="V218" s="497"/>
      <c r="W218" s="497"/>
      <c r="X218" s="497"/>
      <c r="Y218" s="497"/>
      <c r="Z218" s="497"/>
      <c r="AA218" s="497"/>
      <c r="AB218" s="497"/>
      <c r="AC218" s="497"/>
      <c r="AD218" s="497"/>
      <c r="AE218" s="497"/>
      <c r="AF218" s="497"/>
      <c r="AG218" s="497"/>
      <c r="AH218" s="497"/>
    </row>
    <row r="219" spans="1:34" s="562" customFormat="1" ht="15.75" customHeight="1">
      <c r="A219" s="483"/>
      <c r="B219" s="497"/>
      <c r="C219" s="497"/>
      <c r="D219" s="497"/>
      <c r="E219" s="497"/>
      <c r="F219" s="497"/>
      <c r="G219" s="497"/>
      <c r="H219" s="497"/>
      <c r="I219" s="497"/>
      <c r="J219" s="497"/>
      <c r="K219" s="497"/>
      <c r="L219" s="497"/>
      <c r="M219" s="497"/>
      <c r="N219" s="497"/>
      <c r="O219" s="497"/>
      <c r="P219" s="497"/>
      <c r="Q219" s="497"/>
      <c r="R219" s="497"/>
      <c r="S219" s="497"/>
      <c r="T219" s="497"/>
      <c r="U219" s="497"/>
      <c r="V219" s="497"/>
      <c r="W219" s="497"/>
      <c r="X219" s="497"/>
      <c r="Y219" s="497"/>
      <c r="Z219" s="497"/>
      <c r="AA219" s="497"/>
      <c r="AB219" s="497"/>
      <c r="AC219" s="497"/>
      <c r="AD219" s="497"/>
      <c r="AE219" s="497"/>
      <c r="AF219" s="497"/>
      <c r="AG219" s="497"/>
      <c r="AH219" s="497"/>
    </row>
    <row r="220" spans="1:34" s="562" customFormat="1" ht="15.75" customHeight="1">
      <c r="A220" s="483"/>
      <c r="B220" s="497"/>
      <c r="C220" s="497"/>
      <c r="D220" s="497"/>
      <c r="E220" s="497"/>
      <c r="F220" s="497"/>
      <c r="G220" s="497"/>
      <c r="H220" s="497"/>
      <c r="I220" s="497"/>
      <c r="J220" s="497"/>
      <c r="K220" s="497"/>
      <c r="L220" s="497"/>
      <c r="M220" s="497"/>
      <c r="N220" s="497"/>
      <c r="O220" s="497"/>
      <c r="P220" s="497"/>
      <c r="Q220" s="497"/>
      <c r="R220" s="497"/>
      <c r="S220" s="497"/>
      <c r="T220" s="497"/>
      <c r="U220" s="497"/>
      <c r="V220" s="497"/>
      <c r="W220" s="497"/>
      <c r="X220" s="497"/>
      <c r="Y220" s="497"/>
      <c r="Z220" s="497"/>
      <c r="AA220" s="497"/>
      <c r="AB220" s="497"/>
      <c r="AC220" s="497"/>
      <c r="AD220" s="497"/>
      <c r="AE220" s="497"/>
      <c r="AF220" s="497"/>
      <c r="AG220" s="497"/>
      <c r="AH220" s="497"/>
    </row>
    <row r="221" spans="1:34" s="562" customFormat="1" ht="15.75" customHeight="1">
      <c r="A221" s="483"/>
      <c r="B221" s="497"/>
      <c r="C221" s="497"/>
      <c r="D221" s="497"/>
      <c r="E221" s="497"/>
      <c r="F221" s="497"/>
      <c r="G221" s="497"/>
      <c r="H221" s="497"/>
      <c r="I221" s="497"/>
      <c r="J221" s="497"/>
      <c r="K221" s="497"/>
      <c r="L221" s="497"/>
      <c r="M221" s="497"/>
      <c r="N221" s="497"/>
      <c r="O221" s="497"/>
      <c r="P221" s="497"/>
      <c r="Q221" s="497"/>
      <c r="R221" s="497"/>
      <c r="S221" s="497"/>
      <c r="T221" s="497"/>
      <c r="U221" s="497"/>
      <c r="V221" s="497"/>
      <c r="W221" s="497"/>
      <c r="X221" s="497"/>
      <c r="Y221" s="497"/>
      <c r="Z221" s="497"/>
      <c r="AA221" s="497"/>
      <c r="AB221" s="497"/>
      <c r="AC221" s="497"/>
      <c r="AD221" s="497"/>
      <c r="AE221" s="497"/>
      <c r="AF221" s="497"/>
      <c r="AG221" s="497"/>
      <c r="AH221" s="497"/>
    </row>
    <row r="222" spans="1:34" s="562" customFormat="1" ht="15.75" customHeight="1">
      <c r="A222" s="483"/>
      <c r="B222" s="567"/>
      <c r="C222" s="567"/>
      <c r="D222" s="567"/>
      <c r="E222" s="567"/>
      <c r="F222" s="567"/>
      <c r="G222" s="567"/>
      <c r="H222" s="567"/>
      <c r="I222" s="567"/>
      <c r="J222" s="567"/>
      <c r="K222" s="567"/>
      <c r="L222" s="567"/>
      <c r="M222" s="567"/>
      <c r="N222" s="567"/>
      <c r="O222" s="567"/>
      <c r="P222" s="567"/>
      <c r="Q222" s="567"/>
      <c r="R222" s="567"/>
      <c r="S222" s="567"/>
      <c r="T222" s="567"/>
      <c r="U222" s="567"/>
      <c r="V222" s="567"/>
      <c r="W222" s="567"/>
      <c r="X222" s="567"/>
      <c r="Y222" s="567"/>
      <c r="Z222" s="567"/>
      <c r="AA222" s="567"/>
      <c r="AB222" s="567"/>
      <c r="AC222" s="567"/>
      <c r="AD222" s="567"/>
      <c r="AE222" s="567"/>
      <c r="AF222" s="567"/>
      <c r="AG222" s="567"/>
      <c r="AH222" s="567"/>
    </row>
    <row r="223" spans="1:34" s="562" customFormat="1" ht="15.75" customHeight="1">
      <c r="A223" s="483"/>
      <c r="B223" s="567"/>
      <c r="C223" s="567"/>
      <c r="D223" s="567"/>
      <c r="E223" s="567"/>
      <c r="F223" s="567"/>
      <c r="G223" s="567"/>
      <c r="H223" s="567"/>
      <c r="I223" s="567"/>
      <c r="J223" s="567"/>
      <c r="K223" s="567"/>
      <c r="L223" s="567"/>
      <c r="M223" s="567"/>
      <c r="N223" s="567"/>
      <c r="O223" s="567"/>
      <c r="P223" s="567"/>
      <c r="Q223" s="567"/>
      <c r="R223" s="567"/>
      <c r="S223" s="567"/>
      <c r="T223" s="567"/>
      <c r="U223" s="567"/>
      <c r="V223" s="567"/>
      <c r="W223" s="567"/>
      <c r="X223" s="567"/>
      <c r="Y223" s="567"/>
      <c r="Z223" s="567"/>
      <c r="AA223" s="567"/>
      <c r="AB223" s="567"/>
      <c r="AC223" s="567"/>
      <c r="AD223" s="567"/>
      <c r="AE223" s="567"/>
      <c r="AF223" s="567"/>
      <c r="AG223" s="567"/>
      <c r="AH223" s="567"/>
    </row>
    <row r="224" spans="1:34" s="562" customFormat="1" ht="15.75" customHeight="1">
      <c r="A224" s="483"/>
      <c r="B224" s="567"/>
      <c r="C224" s="567"/>
      <c r="D224" s="567"/>
      <c r="E224" s="567"/>
      <c r="F224" s="567"/>
      <c r="G224" s="567"/>
      <c r="H224" s="567"/>
      <c r="I224" s="567"/>
      <c r="J224" s="567"/>
      <c r="K224" s="567"/>
      <c r="L224" s="567"/>
      <c r="M224" s="567"/>
      <c r="N224" s="567"/>
      <c r="O224" s="567"/>
      <c r="P224" s="567"/>
      <c r="Q224" s="567"/>
      <c r="R224" s="567"/>
      <c r="S224" s="567"/>
      <c r="T224" s="567"/>
      <c r="U224" s="567"/>
      <c r="V224" s="567"/>
      <c r="W224" s="567"/>
      <c r="X224" s="567"/>
      <c r="Y224" s="567"/>
      <c r="Z224" s="567"/>
      <c r="AA224" s="567"/>
      <c r="AB224" s="567"/>
      <c r="AC224" s="567"/>
      <c r="AD224" s="567"/>
      <c r="AE224" s="567"/>
      <c r="AF224" s="567"/>
      <c r="AG224" s="567"/>
      <c r="AH224" s="567"/>
    </row>
    <row r="225" spans="1:34" s="562" customFormat="1" ht="15.75" customHeight="1">
      <c r="A225" s="483"/>
      <c r="B225" s="567"/>
      <c r="C225" s="567"/>
      <c r="D225" s="567"/>
      <c r="E225" s="567"/>
      <c r="F225" s="567"/>
      <c r="G225" s="567"/>
      <c r="H225" s="567"/>
      <c r="I225" s="567"/>
      <c r="J225" s="567"/>
      <c r="K225" s="567"/>
      <c r="L225" s="567"/>
      <c r="M225" s="567"/>
      <c r="N225" s="567"/>
      <c r="O225" s="567"/>
      <c r="P225" s="567"/>
      <c r="Q225" s="567"/>
      <c r="R225" s="567"/>
      <c r="S225" s="567"/>
      <c r="T225" s="567"/>
      <c r="U225" s="567"/>
      <c r="V225" s="567"/>
      <c r="W225" s="567"/>
      <c r="X225" s="567"/>
      <c r="Y225" s="567"/>
      <c r="Z225" s="567"/>
      <c r="AA225" s="567"/>
      <c r="AB225" s="567"/>
      <c r="AC225" s="567"/>
      <c r="AD225" s="567"/>
      <c r="AE225" s="567"/>
      <c r="AF225" s="567"/>
      <c r="AG225" s="567"/>
      <c r="AH225" s="567"/>
    </row>
    <row r="226" spans="1:34" s="562" customFormat="1" ht="15.75" customHeight="1">
      <c r="A226" s="483"/>
      <c r="B226" s="567"/>
      <c r="C226" s="567"/>
      <c r="D226" s="567"/>
      <c r="E226" s="567"/>
      <c r="F226" s="567"/>
      <c r="G226" s="567"/>
      <c r="H226" s="567"/>
      <c r="I226" s="567"/>
      <c r="J226" s="567"/>
      <c r="K226" s="567"/>
      <c r="L226" s="567"/>
      <c r="M226" s="567"/>
      <c r="N226" s="567"/>
      <c r="O226" s="567"/>
      <c r="P226" s="567"/>
      <c r="Q226" s="567"/>
      <c r="R226" s="567"/>
      <c r="S226" s="567"/>
      <c r="T226" s="567"/>
      <c r="U226" s="567"/>
      <c r="V226" s="567"/>
      <c r="W226" s="567"/>
      <c r="X226" s="567"/>
      <c r="Y226" s="567"/>
      <c r="Z226" s="567"/>
      <c r="AA226" s="567"/>
      <c r="AB226" s="567"/>
      <c r="AC226" s="567"/>
      <c r="AD226" s="567"/>
      <c r="AE226" s="567"/>
      <c r="AF226" s="567"/>
      <c r="AG226" s="567"/>
      <c r="AH226" s="567"/>
    </row>
    <row r="227" spans="1:34" s="562" customFormat="1" ht="15.75" customHeight="1">
      <c r="A227" s="483"/>
      <c r="B227" s="567"/>
      <c r="C227" s="567"/>
      <c r="D227" s="567"/>
      <c r="E227" s="567"/>
      <c r="F227" s="567"/>
      <c r="G227" s="567"/>
      <c r="H227" s="567"/>
      <c r="I227" s="567"/>
      <c r="J227" s="567"/>
      <c r="K227" s="567"/>
      <c r="L227" s="567"/>
      <c r="M227" s="567"/>
      <c r="N227" s="567"/>
      <c r="O227" s="567"/>
      <c r="P227" s="567"/>
      <c r="Q227" s="567"/>
      <c r="R227" s="567"/>
      <c r="S227" s="567"/>
      <c r="T227" s="567"/>
      <c r="U227" s="567"/>
      <c r="V227" s="567"/>
      <c r="W227" s="567"/>
      <c r="X227" s="567"/>
      <c r="Y227" s="567"/>
      <c r="Z227" s="567"/>
      <c r="AA227" s="567"/>
      <c r="AB227" s="567"/>
      <c r="AC227" s="567"/>
      <c r="AD227" s="567"/>
      <c r="AE227" s="567"/>
      <c r="AF227" s="567"/>
      <c r="AG227" s="567"/>
      <c r="AH227" s="567"/>
    </row>
    <row r="228" spans="1:34" s="562" customFormat="1" ht="15.75" customHeight="1">
      <c r="A228" s="483"/>
      <c r="B228" s="567"/>
      <c r="C228" s="567"/>
      <c r="D228" s="567"/>
      <c r="E228" s="567"/>
      <c r="F228" s="567"/>
      <c r="G228" s="567"/>
      <c r="H228" s="567"/>
      <c r="I228" s="567"/>
      <c r="J228" s="567"/>
      <c r="K228" s="567"/>
      <c r="L228" s="567"/>
      <c r="M228" s="567"/>
      <c r="N228" s="567"/>
      <c r="O228" s="567"/>
      <c r="P228" s="567"/>
      <c r="Q228" s="567"/>
      <c r="R228" s="567"/>
      <c r="S228" s="567"/>
      <c r="T228" s="567"/>
      <c r="U228" s="567"/>
      <c r="V228" s="567"/>
      <c r="W228" s="567"/>
      <c r="X228" s="567"/>
      <c r="Y228" s="567"/>
      <c r="Z228" s="567"/>
      <c r="AA228" s="567"/>
      <c r="AB228" s="567"/>
      <c r="AC228" s="567"/>
      <c r="AD228" s="567"/>
      <c r="AE228" s="567"/>
      <c r="AF228" s="567"/>
      <c r="AG228" s="567"/>
      <c r="AH228" s="567"/>
    </row>
    <row r="229" spans="1:34" s="562" customFormat="1" ht="15.75" customHeight="1">
      <c r="A229" s="483"/>
      <c r="B229" s="567"/>
      <c r="C229" s="567"/>
      <c r="D229" s="567"/>
      <c r="E229" s="567"/>
      <c r="F229" s="567"/>
      <c r="G229" s="567"/>
      <c r="H229" s="567"/>
      <c r="I229" s="567"/>
      <c r="J229" s="567"/>
      <c r="K229" s="567"/>
      <c r="L229" s="567"/>
      <c r="M229" s="567"/>
      <c r="N229" s="567"/>
      <c r="O229" s="567"/>
      <c r="P229" s="567"/>
      <c r="Q229" s="567"/>
      <c r="R229" s="567"/>
      <c r="S229" s="567"/>
      <c r="T229" s="567"/>
      <c r="U229" s="567"/>
      <c r="V229" s="567"/>
      <c r="W229" s="567"/>
      <c r="X229" s="567"/>
      <c r="Y229" s="567"/>
      <c r="Z229" s="567"/>
      <c r="AA229" s="567"/>
      <c r="AB229" s="567"/>
      <c r="AC229" s="567"/>
      <c r="AD229" s="567"/>
      <c r="AE229" s="567"/>
      <c r="AF229" s="567"/>
      <c r="AG229" s="567"/>
      <c r="AH229" s="567"/>
    </row>
    <row r="230" spans="1:248" s="562" customFormat="1" ht="15.75" customHeight="1">
      <c r="A230" s="483"/>
      <c r="B230" s="567"/>
      <c r="C230" s="567"/>
      <c r="D230" s="567"/>
      <c r="E230" s="567"/>
      <c r="F230" s="567"/>
      <c r="G230" s="567"/>
      <c r="H230" s="567"/>
      <c r="I230" s="567"/>
      <c r="J230" s="567"/>
      <c r="K230" s="567"/>
      <c r="L230" s="567"/>
      <c r="M230" s="567"/>
      <c r="N230" s="567"/>
      <c r="O230" s="567"/>
      <c r="P230" s="567"/>
      <c r="Q230" s="567"/>
      <c r="R230" s="567"/>
      <c r="S230" s="567"/>
      <c r="T230" s="567"/>
      <c r="U230" s="567"/>
      <c r="V230" s="567"/>
      <c r="W230" s="567"/>
      <c r="X230" s="567"/>
      <c r="Y230" s="567"/>
      <c r="Z230" s="567"/>
      <c r="AA230" s="567"/>
      <c r="AB230" s="567"/>
      <c r="AC230" s="567"/>
      <c r="AD230" s="567"/>
      <c r="AE230" s="567"/>
      <c r="AF230" s="567"/>
      <c r="AG230" s="567"/>
      <c r="AH230" s="567"/>
      <c r="AI230" s="563"/>
      <c r="AJ230" s="563"/>
      <c r="AK230" s="563"/>
      <c r="AL230" s="563"/>
      <c r="AM230" s="563"/>
      <c r="AN230" s="563"/>
      <c r="AO230" s="563"/>
      <c r="AP230" s="563"/>
      <c r="AQ230" s="563"/>
      <c r="AR230" s="563"/>
      <c r="AS230" s="563"/>
      <c r="AT230" s="563"/>
      <c r="AU230" s="563"/>
      <c r="AV230" s="563"/>
      <c r="AW230" s="563"/>
      <c r="AX230" s="563"/>
      <c r="AY230" s="563"/>
      <c r="AZ230" s="563"/>
      <c r="BA230" s="563"/>
      <c r="BB230" s="563"/>
      <c r="BC230" s="563"/>
      <c r="BD230" s="563"/>
      <c r="BE230" s="563"/>
      <c r="BF230" s="563"/>
      <c r="BG230" s="563"/>
      <c r="BH230" s="563"/>
      <c r="BI230" s="563"/>
      <c r="BJ230" s="563"/>
      <c r="BK230" s="563"/>
      <c r="BL230" s="563"/>
      <c r="BM230" s="563"/>
      <c r="BN230" s="563"/>
      <c r="BO230" s="563"/>
      <c r="BP230" s="563"/>
      <c r="BQ230" s="563"/>
      <c r="BR230" s="563"/>
      <c r="BS230" s="563"/>
      <c r="BT230" s="563"/>
      <c r="BU230" s="563"/>
      <c r="BV230" s="563"/>
      <c r="BW230" s="563"/>
      <c r="BX230" s="563"/>
      <c r="BY230" s="563"/>
      <c r="BZ230" s="563"/>
      <c r="CA230" s="563"/>
      <c r="CB230" s="563"/>
      <c r="CC230" s="563"/>
      <c r="CD230" s="563"/>
      <c r="CE230" s="563"/>
      <c r="CF230" s="563"/>
      <c r="CG230" s="563"/>
      <c r="CH230" s="563"/>
      <c r="CI230" s="563"/>
      <c r="CJ230" s="563"/>
      <c r="CK230" s="563"/>
      <c r="CL230" s="563"/>
      <c r="CM230" s="563"/>
      <c r="CN230" s="563"/>
      <c r="CO230" s="563"/>
      <c r="CP230" s="563"/>
      <c r="CQ230" s="563"/>
      <c r="CR230" s="563"/>
      <c r="CS230" s="563"/>
      <c r="CT230" s="563"/>
      <c r="CU230" s="563"/>
      <c r="CV230" s="563"/>
      <c r="CW230" s="563"/>
      <c r="CX230" s="563"/>
      <c r="CY230" s="563"/>
      <c r="CZ230" s="563"/>
      <c r="DA230" s="563"/>
      <c r="DB230" s="563"/>
      <c r="DC230" s="563"/>
      <c r="DD230" s="563"/>
      <c r="DE230" s="563"/>
      <c r="DF230" s="563"/>
      <c r="DG230" s="563"/>
      <c r="DH230" s="563"/>
      <c r="DI230" s="563"/>
      <c r="DJ230" s="563"/>
      <c r="DK230" s="563"/>
      <c r="DL230" s="563"/>
      <c r="DM230" s="563"/>
      <c r="DN230" s="563"/>
      <c r="DO230" s="563"/>
      <c r="DP230" s="563"/>
      <c r="DQ230" s="563"/>
      <c r="DR230" s="563"/>
      <c r="DS230" s="563"/>
      <c r="DT230" s="563"/>
      <c r="DU230" s="563"/>
      <c r="DV230" s="563"/>
      <c r="DW230" s="563"/>
      <c r="DX230" s="563"/>
      <c r="DY230" s="563"/>
      <c r="DZ230" s="563"/>
      <c r="EA230" s="563"/>
      <c r="EB230" s="563"/>
      <c r="EC230" s="563"/>
      <c r="ED230" s="563"/>
      <c r="EE230" s="563"/>
      <c r="EF230" s="563"/>
      <c r="EG230" s="563"/>
      <c r="EH230" s="563"/>
      <c r="EI230" s="563"/>
      <c r="EJ230" s="563"/>
      <c r="EK230" s="563"/>
      <c r="EL230" s="563"/>
      <c r="EM230" s="563"/>
      <c r="EN230" s="563"/>
      <c r="EO230" s="563"/>
      <c r="EP230" s="563"/>
      <c r="EQ230" s="563"/>
      <c r="ER230" s="563"/>
      <c r="ES230" s="563"/>
      <c r="ET230" s="563"/>
      <c r="EU230" s="563"/>
      <c r="EV230" s="563"/>
      <c r="EW230" s="563"/>
      <c r="EX230" s="563"/>
      <c r="EY230" s="563"/>
      <c r="EZ230" s="563"/>
      <c r="FA230" s="563"/>
      <c r="FB230" s="563"/>
      <c r="FC230" s="563"/>
      <c r="FD230" s="563"/>
      <c r="FE230" s="563"/>
      <c r="FF230" s="563"/>
      <c r="FG230" s="563"/>
      <c r="FH230" s="563"/>
      <c r="FI230" s="563"/>
      <c r="FJ230" s="563"/>
      <c r="FK230" s="563"/>
      <c r="FL230" s="563"/>
      <c r="FM230" s="563"/>
      <c r="FN230" s="563"/>
      <c r="FO230" s="563"/>
      <c r="FP230" s="563"/>
      <c r="FQ230" s="563"/>
      <c r="FR230" s="563"/>
      <c r="FS230" s="563"/>
      <c r="FT230" s="563"/>
      <c r="FU230" s="563"/>
      <c r="FV230" s="563"/>
      <c r="FW230" s="563"/>
      <c r="FX230" s="563"/>
      <c r="FY230" s="563"/>
      <c r="FZ230" s="563"/>
      <c r="GA230" s="563"/>
      <c r="GB230" s="563"/>
      <c r="GC230" s="563"/>
      <c r="GD230" s="563"/>
      <c r="GE230" s="563"/>
      <c r="GF230" s="563"/>
      <c r="GG230" s="563"/>
      <c r="GH230" s="563"/>
      <c r="GI230" s="563"/>
      <c r="GJ230" s="563"/>
      <c r="GK230" s="563"/>
      <c r="GL230" s="563"/>
      <c r="GM230" s="563"/>
      <c r="GN230" s="563"/>
      <c r="GO230" s="563"/>
      <c r="GP230" s="563"/>
      <c r="GQ230" s="563"/>
      <c r="GR230" s="563"/>
      <c r="GS230" s="563"/>
      <c r="GT230" s="563"/>
      <c r="GU230" s="563"/>
      <c r="GV230" s="563"/>
      <c r="GW230" s="563"/>
      <c r="GX230" s="563"/>
      <c r="GY230" s="563"/>
      <c r="GZ230" s="563"/>
      <c r="HA230" s="563"/>
      <c r="HB230" s="563"/>
      <c r="HC230" s="563"/>
      <c r="HD230" s="563"/>
      <c r="HE230" s="563"/>
      <c r="HF230" s="563"/>
      <c r="HG230" s="563"/>
      <c r="HH230" s="563"/>
      <c r="HI230" s="563"/>
      <c r="HJ230" s="563"/>
      <c r="HK230" s="563"/>
      <c r="HL230" s="563"/>
      <c r="HM230" s="563"/>
      <c r="HN230" s="563"/>
      <c r="HO230" s="563"/>
      <c r="HP230" s="563"/>
      <c r="HQ230" s="563"/>
      <c r="HR230" s="563"/>
      <c r="HS230" s="563"/>
      <c r="HT230" s="563"/>
      <c r="HU230" s="563"/>
      <c r="HV230" s="563"/>
      <c r="HW230" s="563"/>
      <c r="HX230" s="563"/>
      <c r="HY230" s="563"/>
      <c r="HZ230" s="563"/>
      <c r="IA230" s="563"/>
      <c r="IB230" s="563"/>
      <c r="IC230" s="563"/>
      <c r="ID230" s="563"/>
      <c r="IE230" s="563"/>
      <c r="IF230" s="563"/>
      <c r="IG230" s="563"/>
      <c r="IH230" s="563"/>
      <c r="II230" s="563"/>
      <c r="IJ230" s="563"/>
      <c r="IK230" s="563"/>
      <c r="IL230" s="563"/>
      <c r="IM230" s="563"/>
      <c r="IN230" s="563"/>
    </row>
    <row r="231" spans="1:34" ht="15.75" customHeight="1">
      <c r="A231" s="500"/>
      <c r="B231" s="566"/>
      <c r="C231" s="567"/>
      <c r="D231" s="567"/>
      <c r="E231" s="566"/>
      <c r="F231" s="566"/>
      <c r="G231" s="566"/>
      <c r="H231" s="566"/>
      <c r="I231" s="566"/>
      <c r="J231" s="566"/>
      <c r="K231" s="566"/>
      <c r="L231" s="566"/>
      <c r="M231" s="566"/>
      <c r="N231" s="566"/>
      <c r="O231" s="566"/>
      <c r="P231" s="566"/>
      <c r="Q231" s="566"/>
      <c r="R231" s="566"/>
      <c r="S231" s="566"/>
      <c r="T231" s="566"/>
      <c r="U231" s="566"/>
      <c r="V231" s="566"/>
      <c r="W231" s="566"/>
      <c r="X231" s="566"/>
      <c r="Y231" s="566"/>
      <c r="Z231" s="566"/>
      <c r="AA231" s="566"/>
      <c r="AB231" s="566"/>
      <c r="AC231" s="566"/>
      <c r="AD231" s="566"/>
      <c r="AE231" s="566"/>
      <c r="AF231" s="566"/>
      <c r="AG231" s="566"/>
      <c r="AH231" s="566"/>
    </row>
    <row r="232" spans="1:34" ht="15.75" customHeight="1">
      <c r="A232" s="500"/>
      <c r="B232" s="566"/>
      <c r="C232" s="567"/>
      <c r="D232" s="567"/>
      <c r="E232" s="566"/>
      <c r="F232" s="566"/>
      <c r="G232" s="566"/>
      <c r="H232" s="566"/>
      <c r="I232" s="566"/>
      <c r="J232" s="566"/>
      <c r="K232" s="566"/>
      <c r="L232" s="566"/>
      <c r="M232" s="566"/>
      <c r="N232" s="566"/>
      <c r="O232" s="566"/>
      <c r="P232" s="566"/>
      <c r="Q232" s="566"/>
      <c r="R232" s="566"/>
      <c r="S232" s="566"/>
      <c r="T232" s="566"/>
      <c r="U232" s="566"/>
      <c r="V232" s="566"/>
      <c r="W232" s="566"/>
      <c r="X232" s="566"/>
      <c r="Y232" s="566"/>
      <c r="Z232" s="566"/>
      <c r="AA232" s="566"/>
      <c r="AB232" s="566"/>
      <c r="AC232" s="566"/>
      <c r="AD232" s="566"/>
      <c r="AE232" s="566"/>
      <c r="AF232" s="566"/>
      <c r="AG232" s="566"/>
      <c r="AH232" s="566"/>
    </row>
    <row r="233" spans="1:34" ht="15.75" customHeight="1">
      <c r="A233" s="500"/>
      <c r="B233" s="566"/>
      <c r="C233" s="567"/>
      <c r="D233" s="567"/>
      <c r="E233" s="566"/>
      <c r="F233" s="566"/>
      <c r="G233" s="566"/>
      <c r="H233" s="566"/>
      <c r="I233" s="566"/>
      <c r="J233" s="566"/>
      <c r="K233" s="566"/>
      <c r="L233" s="566"/>
      <c r="M233" s="566"/>
      <c r="N233" s="566"/>
      <c r="O233" s="566"/>
      <c r="P233" s="566"/>
      <c r="Q233" s="566"/>
      <c r="R233" s="566"/>
      <c r="S233" s="566"/>
      <c r="T233" s="566"/>
      <c r="U233" s="566"/>
      <c r="V233" s="566"/>
      <c r="W233" s="566"/>
      <c r="X233" s="566"/>
      <c r="Y233" s="566"/>
      <c r="Z233" s="566"/>
      <c r="AA233" s="566"/>
      <c r="AB233" s="566"/>
      <c r="AC233" s="566"/>
      <c r="AD233" s="566"/>
      <c r="AE233" s="566"/>
      <c r="AF233" s="566"/>
      <c r="AG233" s="566"/>
      <c r="AH233" s="566"/>
    </row>
    <row r="234" spans="1:34" ht="15.75" customHeight="1">
      <c r="A234" s="500"/>
      <c r="B234" s="566"/>
      <c r="C234" s="567"/>
      <c r="D234" s="567"/>
      <c r="E234" s="566"/>
      <c r="F234" s="566"/>
      <c r="G234" s="566"/>
      <c r="H234" s="566"/>
      <c r="I234" s="566"/>
      <c r="J234" s="566"/>
      <c r="K234" s="566"/>
      <c r="L234" s="566"/>
      <c r="M234" s="566"/>
      <c r="N234" s="566"/>
      <c r="O234" s="566"/>
      <c r="P234" s="566"/>
      <c r="Q234" s="566"/>
      <c r="R234" s="566"/>
      <c r="S234" s="566"/>
      <c r="T234" s="566"/>
      <c r="U234" s="566"/>
      <c r="V234" s="566"/>
      <c r="W234" s="566"/>
      <c r="X234" s="566"/>
      <c r="Y234" s="566"/>
      <c r="Z234" s="566"/>
      <c r="AA234" s="566"/>
      <c r="AB234" s="566"/>
      <c r="AC234" s="566"/>
      <c r="AD234" s="566"/>
      <c r="AE234" s="566"/>
      <c r="AF234" s="566"/>
      <c r="AG234" s="566"/>
      <c r="AH234" s="566"/>
    </row>
    <row r="235" spans="1:34" ht="15.75" customHeight="1">
      <c r="A235" s="500"/>
      <c r="B235" s="566"/>
      <c r="C235" s="567"/>
      <c r="D235" s="567"/>
      <c r="E235" s="566"/>
      <c r="F235" s="566"/>
      <c r="G235" s="566"/>
      <c r="H235" s="566"/>
      <c r="I235" s="566"/>
      <c r="J235" s="566"/>
      <c r="K235" s="566"/>
      <c r="L235" s="566"/>
      <c r="M235" s="566"/>
      <c r="N235" s="566"/>
      <c r="O235" s="566"/>
      <c r="P235" s="566"/>
      <c r="Q235" s="566"/>
      <c r="R235" s="566"/>
      <c r="S235" s="566"/>
      <c r="T235" s="566"/>
      <c r="U235" s="566"/>
      <c r="V235" s="566"/>
      <c r="W235" s="566"/>
      <c r="X235" s="566"/>
      <c r="Y235" s="566"/>
      <c r="Z235" s="566"/>
      <c r="AA235" s="566"/>
      <c r="AB235" s="566"/>
      <c r="AC235" s="566"/>
      <c r="AD235" s="566"/>
      <c r="AE235" s="566"/>
      <c r="AF235" s="566"/>
      <c r="AG235" s="566"/>
      <c r="AH235" s="566"/>
    </row>
    <row r="236" spans="1:34" ht="15.75" customHeight="1">
      <c r="A236" s="500"/>
      <c r="B236" s="566"/>
      <c r="C236" s="567"/>
      <c r="D236" s="567"/>
      <c r="E236" s="566"/>
      <c r="F236" s="566"/>
      <c r="G236" s="566"/>
      <c r="H236" s="566"/>
      <c r="I236" s="566"/>
      <c r="J236" s="566"/>
      <c r="K236" s="566"/>
      <c r="L236" s="566"/>
      <c r="M236" s="566"/>
      <c r="N236" s="566"/>
      <c r="O236" s="566"/>
      <c r="P236" s="566"/>
      <c r="Q236" s="566"/>
      <c r="R236" s="566"/>
      <c r="S236" s="566"/>
      <c r="T236" s="566"/>
      <c r="U236" s="566"/>
      <c r="V236" s="566"/>
      <c r="W236" s="566"/>
      <c r="X236" s="566"/>
      <c r="Y236" s="566"/>
      <c r="Z236" s="566"/>
      <c r="AA236" s="566"/>
      <c r="AB236" s="566"/>
      <c r="AC236" s="566"/>
      <c r="AD236" s="566"/>
      <c r="AE236" s="566"/>
      <c r="AF236" s="566"/>
      <c r="AG236" s="566"/>
      <c r="AH236" s="566"/>
    </row>
    <row r="237" spans="1:34" ht="15.75" customHeight="1">
      <c r="A237" s="500"/>
      <c r="B237" s="566"/>
      <c r="C237" s="567"/>
      <c r="D237" s="567"/>
      <c r="E237" s="566"/>
      <c r="F237" s="566"/>
      <c r="G237" s="566"/>
      <c r="H237" s="566"/>
      <c r="I237" s="566"/>
      <c r="J237" s="566"/>
      <c r="K237" s="566"/>
      <c r="L237" s="566"/>
      <c r="M237" s="566"/>
      <c r="N237" s="566"/>
      <c r="O237" s="566"/>
      <c r="P237" s="566"/>
      <c r="Q237" s="566"/>
      <c r="R237" s="566"/>
      <c r="S237" s="566"/>
      <c r="T237" s="566"/>
      <c r="U237" s="566"/>
      <c r="V237" s="566"/>
      <c r="W237" s="566"/>
      <c r="X237" s="566"/>
      <c r="Y237" s="566"/>
      <c r="Z237" s="566"/>
      <c r="AA237" s="566"/>
      <c r="AB237" s="566"/>
      <c r="AC237" s="566"/>
      <c r="AD237" s="566"/>
      <c r="AE237" s="566"/>
      <c r="AF237" s="566"/>
      <c r="AG237" s="566"/>
      <c r="AH237" s="566"/>
    </row>
    <row r="238" spans="1:34" ht="15.75" customHeight="1">
      <c r="A238" s="500"/>
      <c r="B238" s="566"/>
      <c r="C238" s="567"/>
      <c r="D238" s="567"/>
      <c r="E238" s="566"/>
      <c r="F238" s="566"/>
      <c r="G238" s="566"/>
      <c r="H238" s="566"/>
      <c r="I238" s="566"/>
      <c r="J238" s="566"/>
      <c r="K238" s="566"/>
      <c r="L238" s="566"/>
      <c r="M238" s="566"/>
      <c r="N238" s="566"/>
      <c r="O238" s="566"/>
      <c r="P238" s="566"/>
      <c r="Q238" s="566"/>
      <c r="R238" s="566"/>
      <c r="S238" s="566"/>
      <c r="T238" s="566"/>
      <c r="U238" s="566"/>
      <c r="V238" s="566"/>
      <c r="W238" s="566"/>
      <c r="X238" s="566"/>
      <c r="Y238" s="566"/>
      <c r="Z238" s="566"/>
      <c r="AA238" s="566"/>
      <c r="AB238" s="566"/>
      <c r="AC238" s="566"/>
      <c r="AD238" s="566"/>
      <c r="AE238" s="566"/>
      <c r="AF238" s="566"/>
      <c r="AG238" s="566"/>
      <c r="AH238" s="566"/>
    </row>
    <row r="239" spans="1:34" ht="15.75" customHeight="1">
      <c r="A239" s="500"/>
      <c r="B239" s="566"/>
      <c r="C239" s="567"/>
      <c r="D239" s="567"/>
      <c r="E239" s="566"/>
      <c r="F239" s="566"/>
      <c r="G239" s="566"/>
      <c r="H239" s="566"/>
      <c r="I239" s="566"/>
      <c r="J239" s="566"/>
      <c r="K239" s="566"/>
      <c r="L239" s="566"/>
      <c r="M239" s="566"/>
      <c r="N239" s="566"/>
      <c r="O239" s="566"/>
      <c r="P239" s="566"/>
      <c r="Q239" s="566"/>
      <c r="R239" s="566"/>
      <c r="S239" s="566"/>
      <c r="T239" s="566"/>
      <c r="U239" s="566"/>
      <c r="V239" s="566"/>
      <c r="W239" s="566"/>
      <c r="X239" s="566"/>
      <c r="Y239" s="566"/>
      <c r="Z239" s="566"/>
      <c r="AA239" s="566"/>
      <c r="AB239" s="566"/>
      <c r="AC239" s="566"/>
      <c r="AD239" s="566"/>
      <c r="AE239" s="566"/>
      <c r="AF239" s="566"/>
      <c r="AG239" s="566"/>
      <c r="AH239" s="566"/>
    </row>
    <row r="240" spans="1:34" ht="15.75" customHeight="1">
      <c r="A240" s="500"/>
      <c r="B240" s="566"/>
      <c r="C240" s="567"/>
      <c r="D240" s="567"/>
      <c r="E240" s="566"/>
      <c r="F240" s="566"/>
      <c r="G240" s="566"/>
      <c r="H240" s="566"/>
      <c r="I240" s="566"/>
      <c r="J240" s="566"/>
      <c r="K240" s="566"/>
      <c r="L240" s="566"/>
      <c r="M240" s="566"/>
      <c r="N240" s="566"/>
      <c r="O240" s="566"/>
      <c r="P240" s="566"/>
      <c r="Q240" s="566"/>
      <c r="R240" s="566"/>
      <c r="S240" s="566"/>
      <c r="T240" s="566"/>
      <c r="U240" s="566"/>
      <c r="V240" s="566"/>
      <c r="W240" s="566"/>
      <c r="X240" s="566"/>
      <c r="Y240" s="566"/>
      <c r="Z240" s="566"/>
      <c r="AA240" s="566"/>
      <c r="AB240" s="566"/>
      <c r="AC240" s="566"/>
      <c r="AD240" s="566"/>
      <c r="AE240" s="566"/>
      <c r="AF240" s="566"/>
      <c r="AG240" s="566"/>
      <c r="AH240" s="566"/>
    </row>
    <row r="241" spans="1:34" ht="15.75" customHeight="1">
      <c r="A241" s="500"/>
      <c r="B241" s="566"/>
      <c r="C241" s="567"/>
      <c r="D241" s="567"/>
      <c r="E241" s="566"/>
      <c r="F241" s="566"/>
      <c r="G241" s="566"/>
      <c r="H241" s="566"/>
      <c r="I241" s="566"/>
      <c r="J241" s="566"/>
      <c r="K241" s="566"/>
      <c r="L241" s="566"/>
      <c r="M241" s="566"/>
      <c r="N241" s="566"/>
      <c r="O241" s="566"/>
      <c r="P241" s="566"/>
      <c r="Q241" s="566"/>
      <c r="R241" s="566"/>
      <c r="S241" s="566"/>
      <c r="T241" s="566"/>
      <c r="U241" s="566"/>
      <c r="V241" s="566"/>
      <c r="W241" s="566"/>
      <c r="X241" s="566"/>
      <c r="Y241" s="566"/>
      <c r="Z241" s="566"/>
      <c r="AA241" s="566"/>
      <c r="AB241" s="566"/>
      <c r="AC241" s="566"/>
      <c r="AD241" s="566"/>
      <c r="AE241" s="566"/>
      <c r="AF241" s="566"/>
      <c r="AG241" s="566"/>
      <c r="AH241" s="566"/>
    </row>
    <row r="242" spans="1:34" ht="15.75" customHeight="1">
      <c r="A242" s="500"/>
      <c r="B242" s="566"/>
      <c r="C242" s="567"/>
      <c r="D242" s="567"/>
      <c r="E242" s="566"/>
      <c r="F242" s="566"/>
      <c r="G242" s="566"/>
      <c r="H242" s="566"/>
      <c r="I242" s="566"/>
      <c r="J242" s="566"/>
      <c r="K242" s="566"/>
      <c r="L242" s="566"/>
      <c r="M242" s="566"/>
      <c r="N242" s="566"/>
      <c r="O242" s="566"/>
      <c r="P242" s="566"/>
      <c r="Q242" s="566"/>
      <c r="R242" s="566"/>
      <c r="S242" s="566"/>
      <c r="T242" s="566"/>
      <c r="U242" s="566"/>
      <c r="V242" s="566"/>
      <c r="W242" s="566"/>
      <c r="X242" s="566"/>
      <c r="Y242" s="566"/>
      <c r="Z242" s="566"/>
      <c r="AA242" s="566"/>
      <c r="AB242" s="566"/>
      <c r="AC242" s="566"/>
      <c r="AD242" s="566"/>
      <c r="AE242" s="566"/>
      <c r="AF242" s="566"/>
      <c r="AG242" s="566"/>
      <c r="AH242" s="566"/>
    </row>
    <row r="243" spans="1:34" ht="15.75" customHeight="1">
      <c r="A243" s="500"/>
      <c r="B243" s="566"/>
      <c r="C243" s="567"/>
      <c r="D243" s="567"/>
      <c r="E243" s="566"/>
      <c r="F243" s="566"/>
      <c r="G243" s="566"/>
      <c r="H243" s="566"/>
      <c r="I243" s="566"/>
      <c r="J243" s="566"/>
      <c r="K243" s="566"/>
      <c r="L243" s="566"/>
      <c r="M243" s="566"/>
      <c r="N243" s="566"/>
      <c r="O243" s="566"/>
      <c r="P243" s="566"/>
      <c r="Q243" s="566"/>
      <c r="R243" s="566"/>
      <c r="S243" s="566"/>
      <c r="T243" s="566"/>
      <c r="U243" s="566"/>
      <c r="V243" s="566"/>
      <c r="W243" s="566"/>
      <c r="X243" s="566"/>
      <c r="Y243" s="566"/>
      <c r="Z243" s="566"/>
      <c r="AA243" s="566"/>
      <c r="AB243" s="566"/>
      <c r="AC243" s="566"/>
      <c r="AD243" s="566"/>
      <c r="AE243" s="566"/>
      <c r="AF243" s="566"/>
      <c r="AG243" s="566"/>
      <c r="AH243" s="566"/>
    </row>
    <row r="244" spans="1:34" ht="15.75" customHeight="1">
      <c r="A244" s="500"/>
      <c r="B244" s="566"/>
      <c r="C244" s="567"/>
      <c r="D244" s="567"/>
      <c r="E244" s="566"/>
      <c r="F244" s="566"/>
      <c r="G244" s="566"/>
      <c r="H244" s="566"/>
      <c r="I244" s="566"/>
      <c r="J244" s="566"/>
      <c r="K244" s="566"/>
      <c r="L244" s="566"/>
      <c r="M244" s="566"/>
      <c r="N244" s="566"/>
      <c r="O244" s="566"/>
      <c r="P244" s="566"/>
      <c r="Q244" s="566"/>
      <c r="R244" s="566"/>
      <c r="S244" s="566"/>
      <c r="T244" s="566"/>
      <c r="U244" s="566"/>
      <c r="V244" s="566"/>
      <c r="W244" s="566"/>
      <c r="X244" s="566"/>
      <c r="Y244" s="566"/>
      <c r="Z244" s="566"/>
      <c r="AA244" s="566"/>
      <c r="AB244" s="566"/>
      <c r="AC244" s="566"/>
      <c r="AD244" s="566"/>
      <c r="AE244" s="566"/>
      <c r="AF244" s="566"/>
      <c r="AG244" s="566"/>
      <c r="AH244" s="566"/>
    </row>
    <row r="245" spans="1:34" ht="15.75" customHeight="1">
      <c r="A245" s="500"/>
      <c r="B245" s="566"/>
      <c r="C245" s="567"/>
      <c r="D245" s="567"/>
      <c r="E245" s="566"/>
      <c r="F245" s="566"/>
      <c r="G245" s="566"/>
      <c r="H245" s="566"/>
      <c r="I245" s="566"/>
      <c r="J245" s="566"/>
      <c r="K245" s="566"/>
      <c r="L245" s="566"/>
      <c r="M245" s="566"/>
      <c r="N245" s="566"/>
      <c r="O245" s="566"/>
      <c r="P245" s="566"/>
      <c r="Q245" s="566"/>
      <c r="R245" s="566"/>
      <c r="S245" s="566"/>
      <c r="T245" s="566"/>
      <c r="U245" s="566"/>
      <c r="V245" s="566"/>
      <c r="W245" s="566"/>
      <c r="X245" s="566"/>
      <c r="Y245" s="566"/>
      <c r="Z245" s="566"/>
      <c r="AA245" s="566"/>
      <c r="AB245" s="566"/>
      <c r="AC245" s="566"/>
      <c r="AD245" s="566"/>
      <c r="AE245" s="566"/>
      <c r="AF245" s="566"/>
      <c r="AG245" s="566"/>
      <c r="AH245" s="566"/>
    </row>
    <row r="246" spans="1:34" ht="15.75" customHeight="1">
      <c r="A246" s="500"/>
      <c r="B246" s="566"/>
      <c r="C246" s="567"/>
      <c r="D246" s="567"/>
      <c r="E246" s="566"/>
      <c r="F246" s="566"/>
      <c r="G246" s="566"/>
      <c r="H246" s="566"/>
      <c r="I246" s="566"/>
      <c r="J246" s="566"/>
      <c r="K246" s="566"/>
      <c r="L246" s="566"/>
      <c r="M246" s="566"/>
      <c r="N246" s="566"/>
      <c r="O246" s="566"/>
      <c r="P246" s="566"/>
      <c r="Q246" s="566"/>
      <c r="R246" s="566"/>
      <c r="S246" s="566"/>
      <c r="T246" s="566"/>
      <c r="U246" s="566"/>
      <c r="V246" s="566"/>
      <c r="W246" s="566"/>
      <c r="X246" s="566"/>
      <c r="Y246" s="566"/>
      <c r="Z246" s="566"/>
      <c r="AA246" s="566"/>
      <c r="AB246" s="566"/>
      <c r="AC246" s="566"/>
      <c r="AD246" s="566"/>
      <c r="AE246" s="566"/>
      <c r="AF246" s="566"/>
      <c r="AG246" s="566"/>
      <c r="AH246" s="566"/>
    </row>
    <row r="247" spans="1:34" ht="15.75" customHeight="1">
      <c r="A247" s="500"/>
      <c r="B247" s="566"/>
      <c r="C247" s="567"/>
      <c r="D247" s="567"/>
      <c r="E247" s="566"/>
      <c r="F247" s="566"/>
      <c r="G247" s="566"/>
      <c r="H247" s="566"/>
      <c r="I247" s="566"/>
      <c r="J247" s="566"/>
      <c r="K247" s="566"/>
      <c r="L247" s="566"/>
      <c r="M247" s="566"/>
      <c r="N247" s="566"/>
      <c r="O247" s="566"/>
      <c r="P247" s="566"/>
      <c r="Q247" s="566"/>
      <c r="R247" s="566"/>
      <c r="S247" s="566"/>
      <c r="T247" s="566"/>
      <c r="U247" s="566"/>
      <c r="V247" s="566"/>
      <c r="W247" s="566"/>
      <c r="X247" s="566"/>
      <c r="Y247" s="566"/>
      <c r="Z247" s="566"/>
      <c r="AA247" s="566"/>
      <c r="AB247" s="566"/>
      <c r="AC247" s="566"/>
      <c r="AD247" s="566"/>
      <c r="AE247" s="566"/>
      <c r="AF247" s="566"/>
      <c r="AG247" s="566"/>
      <c r="AH247" s="566"/>
    </row>
    <row r="248" spans="1:34" ht="15.75" customHeight="1">
      <c r="A248" s="500"/>
      <c r="B248" s="566"/>
      <c r="C248" s="567"/>
      <c r="D248" s="567"/>
      <c r="E248" s="566"/>
      <c r="F248" s="566"/>
      <c r="G248" s="566"/>
      <c r="H248" s="566"/>
      <c r="I248" s="566"/>
      <c r="J248" s="566"/>
      <c r="K248" s="566"/>
      <c r="L248" s="566"/>
      <c r="M248" s="566"/>
      <c r="N248" s="566"/>
      <c r="O248" s="566"/>
      <c r="P248" s="566"/>
      <c r="Q248" s="566"/>
      <c r="R248" s="566"/>
      <c r="S248" s="566"/>
      <c r="T248" s="566"/>
      <c r="U248" s="566"/>
      <c r="V248" s="566"/>
      <c r="W248" s="566"/>
      <c r="X248" s="566"/>
      <c r="Y248" s="566"/>
      <c r="Z248" s="566"/>
      <c r="AA248" s="566"/>
      <c r="AB248" s="566"/>
      <c r="AC248" s="566"/>
      <c r="AD248" s="566"/>
      <c r="AE248" s="566"/>
      <c r="AF248" s="566"/>
      <c r="AG248" s="566"/>
      <c r="AH248" s="566"/>
    </row>
    <row r="249" spans="1:34" ht="15.75" customHeight="1">
      <c r="A249" s="500"/>
      <c r="B249" s="566"/>
      <c r="C249" s="567"/>
      <c r="D249" s="567"/>
      <c r="E249" s="566"/>
      <c r="F249" s="566"/>
      <c r="G249" s="566"/>
      <c r="H249" s="566"/>
      <c r="I249" s="566"/>
      <c r="J249" s="566"/>
      <c r="K249" s="566"/>
      <c r="L249" s="566"/>
      <c r="M249" s="566"/>
      <c r="N249" s="566"/>
      <c r="O249" s="566"/>
      <c r="P249" s="566"/>
      <c r="Q249" s="566"/>
      <c r="R249" s="566"/>
      <c r="S249" s="566"/>
      <c r="T249" s="566"/>
      <c r="U249" s="566"/>
      <c r="V249" s="566"/>
      <c r="W249" s="566"/>
      <c r="X249" s="566"/>
      <c r="Y249" s="566"/>
      <c r="Z249" s="566"/>
      <c r="AA249" s="566"/>
      <c r="AB249" s="566"/>
      <c r="AC249" s="566"/>
      <c r="AD249" s="566"/>
      <c r="AE249" s="566"/>
      <c r="AF249" s="566"/>
      <c r="AG249" s="566"/>
      <c r="AH249" s="566"/>
    </row>
    <row r="250" spans="1:34" ht="15.75" customHeight="1">
      <c r="A250" s="500"/>
      <c r="B250" s="566"/>
      <c r="C250" s="567"/>
      <c r="D250" s="567"/>
      <c r="E250" s="566"/>
      <c r="F250" s="566"/>
      <c r="G250" s="566"/>
      <c r="H250" s="566"/>
      <c r="I250" s="566"/>
      <c r="J250" s="566"/>
      <c r="K250" s="566"/>
      <c r="L250" s="566"/>
      <c r="M250" s="566"/>
      <c r="N250" s="566"/>
      <c r="O250" s="566"/>
      <c r="P250" s="566"/>
      <c r="Q250" s="566"/>
      <c r="R250" s="566"/>
      <c r="S250" s="566"/>
      <c r="T250" s="566"/>
      <c r="U250" s="566"/>
      <c r="V250" s="566"/>
      <c r="W250" s="566"/>
      <c r="X250" s="566"/>
      <c r="Y250" s="566"/>
      <c r="Z250" s="566"/>
      <c r="AA250" s="566"/>
      <c r="AB250" s="566"/>
      <c r="AC250" s="566"/>
      <c r="AD250" s="566"/>
      <c r="AE250" s="566"/>
      <c r="AF250" s="566"/>
      <c r="AG250" s="566"/>
      <c r="AH250" s="566"/>
    </row>
    <row r="251" spans="1:34" ht="15.75" customHeight="1">
      <c r="A251" s="500"/>
      <c r="B251" s="566"/>
      <c r="C251" s="567"/>
      <c r="D251" s="567"/>
      <c r="E251" s="566"/>
      <c r="F251" s="566"/>
      <c r="G251" s="566"/>
      <c r="H251" s="566"/>
      <c r="I251" s="566"/>
      <c r="J251" s="566"/>
      <c r="K251" s="566"/>
      <c r="L251" s="566"/>
      <c r="M251" s="566"/>
      <c r="N251" s="566"/>
      <c r="O251" s="566"/>
      <c r="P251" s="566"/>
      <c r="Q251" s="566"/>
      <c r="R251" s="566"/>
      <c r="S251" s="566"/>
      <c r="T251" s="566"/>
      <c r="U251" s="566"/>
      <c r="V251" s="566"/>
      <c r="W251" s="566"/>
      <c r="X251" s="566"/>
      <c r="Y251" s="566"/>
      <c r="Z251" s="566"/>
      <c r="AA251" s="566"/>
      <c r="AB251" s="566"/>
      <c r="AC251" s="566"/>
      <c r="AD251" s="566"/>
      <c r="AE251" s="566"/>
      <c r="AF251" s="566"/>
      <c r="AG251" s="566"/>
      <c r="AH251" s="566"/>
    </row>
    <row r="252" spans="1:34" ht="15.75" customHeight="1">
      <c r="A252" s="500"/>
      <c r="B252" s="566"/>
      <c r="C252" s="567"/>
      <c r="D252" s="567"/>
      <c r="E252" s="566"/>
      <c r="F252" s="566"/>
      <c r="G252" s="566"/>
      <c r="H252" s="566"/>
      <c r="I252" s="566"/>
      <c r="J252" s="566"/>
      <c r="K252" s="566"/>
      <c r="L252" s="566"/>
      <c r="M252" s="566"/>
      <c r="N252" s="566"/>
      <c r="O252" s="566"/>
      <c r="P252" s="566"/>
      <c r="Q252" s="566"/>
      <c r="R252" s="566"/>
      <c r="S252" s="566"/>
      <c r="T252" s="566"/>
      <c r="U252" s="566"/>
      <c r="V252" s="566"/>
      <c r="W252" s="566"/>
      <c r="X252" s="566"/>
      <c r="Y252" s="566"/>
      <c r="Z252" s="566"/>
      <c r="AA252" s="566"/>
      <c r="AB252" s="566"/>
      <c r="AC252" s="566"/>
      <c r="AD252" s="566"/>
      <c r="AE252" s="566"/>
      <c r="AF252" s="566"/>
      <c r="AG252" s="566"/>
      <c r="AH252" s="566"/>
    </row>
    <row r="253" spans="1:34" ht="15.75" customHeight="1">
      <c r="A253" s="500"/>
      <c r="B253" s="566"/>
      <c r="C253" s="567"/>
      <c r="D253" s="567"/>
      <c r="E253" s="566"/>
      <c r="F253" s="566"/>
      <c r="G253" s="566"/>
      <c r="H253" s="566"/>
      <c r="I253" s="566"/>
      <c r="J253" s="566"/>
      <c r="K253" s="566"/>
      <c r="L253" s="566"/>
      <c r="M253" s="566"/>
      <c r="N253" s="566"/>
      <c r="O253" s="566"/>
      <c r="P253" s="566"/>
      <c r="Q253" s="566"/>
      <c r="R253" s="566"/>
      <c r="S253" s="566"/>
      <c r="T253" s="566"/>
      <c r="U253" s="566"/>
      <c r="V253" s="566"/>
      <c r="W253" s="566"/>
      <c r="X253" s="566"/>
      <c r="Y253" s="566"/>
      <c r="Z253" s="566"/>
      <c r="AA253" s="566"/>
      <c r="AB253" s="566"/>
      <c r="AC253" s="566"/>
      <c r="AD253" s="566"/>
      <c r="AE253" s="566"/>
      <c r="AF253" s="566"/>
      <c r="AG253" s="566"/>
      <c r="AH253" s="566"/>
    </row>
    <row r="254" spans="1:34" ht="15.75" customHeight="1">
      <c r="A254" s="500"/>
      <c r="B254" s="566"/>
      <c r="C254" s="567"/>
      <c r="D254" s="567"/>
      <c r="E254" s="566"/>
      <c r="F254" s="566"/>
      <c r="G254" s="566"/>
      <c r="H254" s="566"/>
      <c r="I254" s="566"/>
      <c r="J254" s="566"/>
      <c r="K254" s="566"/>
      <c r="L254" s="566"/>
      <c r="M254" s="566"/>
      <c r="N254" s="566"/>
      <c r="O254" s="566"/>
      <c r="P254" s="566"/>
      <c r="Q254" s="566"/>
      <c r="R254" s="566"/>
      <c r="S254" s="566"/>
      <c r="T254" s="566"/>
      <c r="U254" s="566"/>
      <c r="V254" s="566"/>
      <c r="W254" s="566"/>
      <c r="X254" s="566"/>
      <c r="Y254" s="566"/>
      <c r="Z254" s="566"/>
      <c r="AA254" s="566"/>
      <c r="AB254" s="566"/>
      <c r="AC254" s="566"/>
      <c r="AD254" s="566"/>
      <c r="AE254" s="566"/>
      <c r="AF254" s="566"/>
      <c r="AG254" s="566"/>
      <c r="AH254" s="566"/>
    </row>
    <row r="255" spans="1:34" ht="15.75" customHeight="1">
      <c r="A255" s="500"/>
      <c r="B255" s="566"/>
      <c r="C255" s="567"/>
      <c r="D255" s="567"/>
      <c r="E255" s="566"/>
      <c r="F255" s="566"/>
      <c r="G255" s="566"/>
      <c r="H255" s="566"/>
      <c r="I255" s="566"/>
      <c r="J255" s="566"/>
      <c r="K255" s="566"/>
      <c r="L255" s="566"/>
      <c r="M255" s="566"/>
      <c r="N255" s="566"/>
      <c r="O255" s="566"/>
      <c r="P255" s="566"/>
      <c r="Q255" s="566"/>
      <c r="R255" s="566"/>
      <c r="S255" s="566"/>
      <c r="T255" s="566"/>
      <c r="U255" s="566"/>
      <c r="V255" s="566"/>
      <c r="W255" s="566"/>
      <c r="X255" s="566"/>
      <c r="Y255" s="566"/>
      <c r="Z255" s="566"/>
      <c r="AA255" s="566"/>
      <c r="AB255" s="566"/>
      <c r="AC255" s="566"/>
      <c r="AD255" s="566"/>
      <c r="AE255" s="566"/>
      <c r="AF255" s="566"/>
      <c r="AG255" s="566"/>
      <c r="AH255" s="566"/>
    </row>
    <row r="256" spans="1:34" ht="15.75" customHeight="1">
      <c r="A256" s="500"/>
      <c r="B256" s="566"/>
      <c r="C256" s="567"/>
      <c r="D256" s="567"/>
      <c r="E256" s="566"/>
      <c r="F256" s="566"/>
      <c r="G256" s="566"/>
      <c r="H256" s="566"/>
      <c r="I256" s="566"/>
      <c r="J256" s="566"/>
      <c r="K256" s="566"/>
      <c r="L256" s="566"/>
      <c r="M256" s="566"/>
      <c r="N256" s="566"/>
      <c r="O256" s="566"/>
      <c r="P256" s="566"/>
      <c r="Q256" s="566"/>
      <c r="R256" s="566"/>
      <c r="S256" s="566"/>
      <c r="T256" s="566"/>
      <c r="U256" s="566"/>
      <c r="V256" s="566"/>
      <c r="W256" s="566"/>
      <c r="X256" s="566"/>
      <c r="Y256" s="566"/>
      <c r="Z256" s="566"/>
      <c r="AA256" s="566"/>
      <c r="AB256" s="566"/>
      <c r="AC256" s="566"/>
      <c r="AD256" s="566"/>
      <c r="AE256" s="566"/>
      <c r="AF256" s="566"/>
      <c r="AG256" s="566"/>
      <c r="AH256" s="566"/>
    </row>
    <row r="257" spans="1:34" ht="15.75" customHeight="1">
      <c r="A257" s="500"/>
      <c r="B257" s="566"/>
      <c r="C257" s="567"/>
      <c r="D257" s="567"/>
      <c r="E257" s="566"/>
      <c r="F257" s="566"/>
      <c r="G257" s="566"/>
      <c r="H257" s="566"/>
      <c r="I257" s="566"/>
      <c r="J257" s="566"/>
      <c r="K257" s="566"/>
      <c r="L257" s="566"/>
      <c r="M257" s="566"/>
      <c r="N257" s="566"/>
      <c r="O257" s="566"/>
      <c r="P257" s="566"/>
      <c r="Q257" s="566"/>
      <c r="R257" s="566"/>
      <c r="S257" s="566"/>
      <c r="T257" s="566"/>
      <c r="U257" s="566"/>
      <c r="V257" s="566"/>
      <c r="W257" s="566"/>
      <c r="X257" s="566"/>
      <c r="Y257" s="566"/>
      <c r="Z257" s="566"/>
      <c r="AA257" s="566"/>
      <c r="AB257" s="566"/>
      <c r="AC257" s="566"/>
      <c r="AD257" s="566"/>
      <c r="AE257" s="566"/>
      <c r="AF257" s="566"/>
      <c r="AG257" s="566"/>
      <c r="AH257" s="566"/>
    </row>
    <row r="258" spans="1:34" ht="15.75" customHeight="1">
      <c r="A258" s="500"/>
      <c r="B258" s="566"/>
      <c r="C258" s="567"/>
      <c r="D258" s="567"/>
      <c r="E258" s="566"/>
      <c r="F258" s="566"/>
      <c r="G258" s="566"/>
      <c r="H258" s="566"/>
      <c r="I258" s="566"/>
      <c r="J258" s="566"/>
      <c r="K258" s="566"/>
      <c r="L258" s="566"/>
      <c r="M258" s="566"/>
      <c r="N258" s="566"/>
      <c r="O258" s="566"/>
      <c r="P258" s="566"/>
      <c r="Q258" s="566"/>
      <c r="R258" s="566"/>
      <c r="S258" s="566"/>
      <c r="T258" s="566"/>
      <c r="U258" s="566"/>
      <c r="V258" s="566"/>
      <c r="W258" s="566"/>
      <c r="X258" s="566"/>
      <c r="Y258" s="566"/>
      <c r="Z258" s="566"/>
      <c r="AA258" s="566"/>
      <c r="AB258" s="566"/>
      <c r="AC258" s="566"/>
      <c r="AD258" s="566"/>
      <c r="AE258" s="566"/>
      <c r="AF258" s="566"/>
      <c r="AG258" s="566"/>
      <c r="AH258" s="566"/>
    </row>
    <row r="259" spans="1:34" ht="15.75" customHeight="1">
      <c r="A259" s="500"/>
      <c r="B259" s="566"/>
      <c r="C259" s="567"/>
      <c r="D259" s="567"/>
      <c r="E259" s="566"/>
      <c r="F259" s="566"/>
      <c r="G259" s="566"/>
      <c r="H259" s="566"/>
      <c r="I259" s="566"/>
      <c r="J259" s="566"/>
      <c r="K259" s="566"/>
      <c r="L259" s="566"/>
      <c r="M259" s="566"/>
      <c r="N259" s="566"/>
      <c r="O259" s="566"/>
      <c r="P259" s="566"/>
      <c r="Q259" s="566"/>
      <c r="R259" s="566"/>
      <c r="S259" s="566"/>
      <c r="T259" s="566"/>
      <c r="U259" s="566"/>
      <c r="V259" s="566"/>
      <c r="W259" s="566"/>
      <c r="X259" s="566"/>
      <c r="Y259" s="566"/>
      <c r="Z259" s="566"/>
      <c r="AA259" s="566"/>
      <c r="AB259" s="566"/>
      <c r="AC259" s="566"/>
      <c r="AD259" s="566"/>
      <c r="AE259" s="566"/>
      <c r="AF259" s="566"/>
      <c r="AG259" s="566"/>
      <c r="AH259" s="566"/>
    </row>
    <row r="260" spans="1:34" ht="15.75" customHeight="1">
      <c r="A260" s="500"/>
      <c r="B260" s="566"/>
      <c r="C260" s="567"/>
      <c r="D260" s="567"/>
      <c r="E260" s="566"/>
      <c r="F260" s="566"/>
      <c r="G260" s="566"/>
      <c r="H260" s="566"/>
      <c r="I260" s="566"/>
      <c r="J260" s="566"/>
      <c r="K260" s="566"/>
      <c r="L260" s="566"/>
      <c r="M260" s="566"/>
      <c r="N260" s="566"/>
      <c r="O260" s="566"/>
      <c r="P260" s="566"/>
      <c r="Q260" s="566"/>
      <c r="R260" s="566"/>
      <c r="S260" s="566"/>
      <c r="T260" s="566"/>
      <c r="U260" s="566"/>
      <c r="V260" s="566"/>
      <c r="W260" s="566"/>
      <c r="X260" s="566"/>
      <c r="Y260" s="566"/>
      <c r="Z260" s="566"/>
      <c r="AA260" s="566"/>
      <c r="AB260" s="566"/>
      <c r="AC260" s="566"/>
      <c r="AD260" s="566"/>
      <c r="AE260" s="566"/>
      <c r="AF260" s="566"/>
      <c r="AG260" s="566"/>
      <c r="AH260" s="566"/>
    </row>
    <row r="261" spans="1:34" ht="15.75" customHeight="1">
      <c r="A261" s="500"/>
      <c r="B261" s="566"/>
      <c r="C261" s="567"/>
      <c r="D261" s="567"/>
      <c r="E261" s="566"/>
      <c r="F261" s="566"/>
      <c r="G261" s="566"/>
      <c r="H261" s="566"/>
      <c r="I261" s="566"/>
      <c r="J261" s="566"/>
      <c r="K261" s="566"/>
      <c r="L261" s="566"/>
      <c r="M261" s="566"/>
      <c r="N261" s="566"/>
      <c r="O261" s="566"/>
      <c r="P261" s="566"/>
      <c r="Q261" s="566"/>
      <c r="R261" s="566"/>
      <c r="S261" s="566"/>
      <c r="T261" s="566"/>
      <c r="U261" s="566"/>
      <c r="V261" s="566"/>
      <c r="W261" s="566"/>
      <c r="X261" s="566"/>
      <c r="Y261" s="566"/>
      <c r="Z261" s="566"/>
      <c r="AA261" s="566"/>
      <c r="AB261" s="566"/>
      <c r="AC261" s="566"/>
      <c r="AD261" s="566"/>
      <c r="AE261" s="566"/>
      <c r="AF261" s="566"/>
      <c r="AG261" s="566"/>
      <c r="AH261" s="566"/>
    </row>
    <row r="262" spans="1:34" ht="15.75" customHeight="1">
      <c r="A262" s="500"/>
      <c r="B262" s="566"/>
      <c r="C262" s="567"/>
      <c r="D262" s="567"/>
      <c r="E262" s="566"/>
      <c r="F262" s="566"/>
      <c r="G262" s="566"/>
      <c r="H262" s="566"/>
      <c r="I262" s="566"/>
      <c r="J262" s="566"/>
      <c r="K262" s="566"/>
      <c r="L262" s="566"/>
      <c r="M262" s="566"/>
      <c r="N262" s="566"/>
      <c r="O262" s="566"/>
      <c r="P262" s="566"/>
      <c r="Q262" s="566"/>
      <c r="R262" s="566"/>
      <c r="S262" s="566"/>
      <c r="T262" s="566"/>
      <c r="U262" s="566"/>
      <c r="V262" s="566"/>
      <c r="W262" s="566"/>
      <c r="X262" s="566"/>
      <c r="Y262" s="566"/>
      <c r="Z262" s="566"/>
      <c r="AA262" s="566"/>
      <c r="AB262" s="566"/>
      <c r="AC262" s="566"/>
      <c r="AD262" s="566"/>
      <c r="AE262" s="566"/>
      <c r="AF262" s="566"/>
      <c r="AG262" s="566"/>
      <c r="AH262" s="566"/>
    </row>
    <row r="263" spans="1:34" ht="15.75" customHeight="1">
      <c r="A263" s="500"/>
      <c r="B263" s="566"/>
      <c r="C263" s="567"/>
      <c r="D263" s="567"/>
      <c r="E263" s="566"/>
      <c r="F263" s="566"/>
      <c r="G263" s="566"/>
      <c r="H263" s="566"/>
      <c r="I263" s="566"/>
      <c r="J263" s="566"/>
      <c r="K263" s="566"/>
      <c r="L263" s="566"/>
      <c r="M263" s="566"/>
      <c r="N263" s="566"/>
      <c r="O263" s="566"/>
      <c r="P263" s="566"/>
      <c r="Q263" s="566"/>
      <c r="R263" s="566"/>
      <c r="S263" s="566"/>
      <c r="T263" s="566"/>
      <c r="U263" s="566"/>
      <c r="V263" s="566"/>
      <c r="W263" s="566"/>
      <c r="X263" s="566"/>
      <c r="Y263" s="566"/>
      <c r="Z263" s="566"/>
      <c r="AA263" s="566"/>
      <c r="AB263" s="566"/>
      <c r="AC263" s="566"/>
      <c r="AD263" s="566"/>
      <c r="AE263" s="566"/>
      <c r="AF263" s="566"/>
      <c r="AG263" s="566"/>
      <c r="AH263" s="566"/>
    </row>
    <row r="264" spans="1:34" ht="15.75" customHeight="1">
      <c r="A264" s="500"/>
      <c r="B264" s="566"/>
      <c r="C264" s="567"/>
      <c r="D264" s="567"/>
      <c r="E264" s="566"/>
      <c r="F264" s="566"/>
      <c r="G264" s="566"/>
      <c r="H264" s="566"/>
      <c r="I264" s="566"/>
      <c r="J264" s="566"/>
      <c r="K264" s="566"/>
      <c r="L264" s="566"/>
      <c r="M264" s="566"/>
      <c r="N264" s="566"/>
      <c r="O264" s="566"/>
      <c r="P264" s="566"/>
      <c r="Q264" s="566"/>
      <c r="R264" s="566"/>
      <c r="S264" s="566"/>
      <c r="T264" s="566"/>
      <c r="U264" s="566"/>
      <c r="V264" s="566"/>
      <c r="W264" s="566"/>
      <c r="X264" s="566"/>
      <c r="Y264" s="566"/>
      <c r="Z264" s="566"/>
      <c r="AA264" s="566"/>
      <c r="AB264" s="566"/>
      <c r="AC264" s="566"/>
      <c r="AD264" s="566"/>
      <c r="AE264" s="566"/>
      <c r="AF264" s="566"/>
      <c r="AG264" s="566"/>
      <c r="AH264" s="566"/>
    </row>
    <row r="265" spans="1:34" ht="15.75">
      <c r="A265" s="500"/>
      <c r="B265" s="566"/>
      <c r="C265" s="567"/>
      <c r="D265" s="567"/>
      <c r="E265" s="566"/>
      <c r="F265" s="566"/>
      <c r="G265" s="566"/>
      <c r="H265" s="566"/>
      <c r="I265" s="566"/>
      <c r="J265" s="566"/>
      <c r="K265" s="566"/>
      <c r="L265" s="566"/>
      <c r="M265" s="566"/>
      <c r="N265" s="566"/>
      <c r="O265" s="566"/>
      <c r="P265" s="566"/>
      <c r="Q265" s="566"/>
      <c r="R265" s="566"/>
      <c r="S265" s="566"/>
      <c r="T265" s="566"/>
      <c r="U265" s="566"/>
      <c r="V265" s="566"/>
      <c r="W265" s="566"/>
      <c r="X265" s="566"/>
      <c r="Y265" s="566"/>
      <c r="Z265" s="566"/>
      <c r="AA265" s="566"/>
      <c r="AB265" s="566"/>
      <c r="AC265" s="566"/>
      <c r="AD265" s="566"/>
      <c r="AE265" s="566"/>
      <c r="AF265" s="566"/>
      <c r="AG265" s="566"/>
      <c r="AH265" s="566"/>
    </row>
    <row r="266" spans="1:34" ht="15.75">
      <c r="A266" s="500"/>
      <c r="B266" s="566"/>
      <c r="C266" s="567"/>
      <c r="D266" s="567"/>
      <c r="E266" s="566"/>
      <c r="F266" s="566"/>
      <c r="G266" s="566"/>
      <c r="H266" s="566"/>
      <c r="I266" s="566"/>
      <c r="J266" s="566"/>
      <c r="K266" s="566"/>
      <c r="L266" s="566"/>
      <c r="M266" s="566"/>
      <c r="N266" s="566"/>
      <c r="O266" s="566"/>
      <c r="P266" s="566"/>
      <c r="Q266" s="566"/>
      <c r="R266" s="566"/>
      <c r="S266" s="566"/>
      <c r="T266" s="566"/>
      <c r="U266" s="566"/>
      <c r="V266" s="566"/>
      <c r="W266" s="566"/>
      <c r="X266" s="566"/>
      <c r="Y266" s="566"/>
      <c r="Z266" s="566"/>
      <c r="AA266" s="566"/>
      <c r="AB266" s="566"/>
      <c r="AC266" s="566"/>
      <c r="AD266" s="566"/>
      <c r="AE266" s="566"/>
      <c r="AF266" s="566"/>
      <c r="AG266" s="566"/>
      <c r="AH266" s="566"/>
    </row>
    <row r="267" spans="1:34" ht="15.75">
      <c r="A267" s="500"/>
      <c r="B267" s="566"/>
      <c r="C267" s="567"/>
      <c r="D267" s="567"/>
      <c r="E267" s="566"/>
      <c r="F267" s="566"/>
      <c r="G267" s="566"/>
      <c r="H267" s="566"/>
      <c r="I267" s="566"/>
      <c r="J267" s="566"/>
      <c r="K267" s="566"/>
      <c r="L267" s="566"/>
      <c r="M267" s="566"/>
      <c r="N267" s="566"/>
      <c r="O267" s="566"/>
      <c r="P267" s="566"/>
      <c r="Q267" s="566"/>
      <c r="R267" s="566"/>
      <c r="S267" s="566"/>
      <c r="T267" s="566"/>
      <c r="U267" s="566"/>
      <c r="V267" s="566"/>
      <c r="W267" s="566"/>
      <c r="X267" s="566"/>
      <c r="Y267" s="566"/>
      <c r="Z267" s="566"/>
      <c r="AA267" s="566"/>
      <c r="AB267" s="566"/>
      <c r="AC267" s="566"/>
      <c r="AD267" s="566"/>
      <c r="AE267" s="566"/>
      <c r="AF267" s="566"/>
      <c r="AG267" s="566"/>
      <c r="AH267" s="566"/>
    </row>
    <row r="268" spans="1:34" ht="15.75">
      <c r="A268" s="500"/>
      <c r="B268" s="566"/>
      <c r="C268" s="567"/>
      <c r="D268" s="567"/>
      <c r="E268" s="566"/>
      <c r="F268" s="566"/>
      <c r="G268" s="566"/>
      <c r="H268" s="566"/>
      <c r="I268" s="566"/>
      <c r="J268" s="566"/>
      <c r="K268" s="566"/>
      <c r="L268" s="566"/>
      <c r="M268" s="566"/>
      <c r="N268" s="566"/>
      <c r="O268" s="566"/>
      <c r="P268" s="566"/>
      <c r="Q268" s="566"/>
      <c r="R268" s="566"/>
      <c r="S268" s="566"/>
      <c r="T268" s="566"/>
      <c r="U268" s="566"/>
      <c r="V268" s="566"/>
      <c r="W268" s="566"/>
      <c r="X268" s="566"/>
      <c r="Y268" s="566"/>
      <c r="Z268" s="566"/>
      <c r="AA268" s="566"/>
      <c r="AB268" s="566"/>
      <c r="AC268" s="566"/>
      <c r="AD268" s="566"/>
      <c r="AE268" s="566"/>
      <c r="AF268" s="566"/>
      <c r="AG268" s="566"/>
      <c r="AH268" s="566"/>
    </row>
    <row r="269" spans="1:34" ht="15.75">
      <c r="A269" s="500"/>
      <c r="B269" s="566"/>
      <c r="C269" s="567"/>
      <c r="D269" s="567"/>
      <c r="E269" s="566"/>
      <c r="F269" s="566"/>
      <c r="G269" s="566"/>
      <c r="H269" s="566"/>
      <c r="I269" s="566"/>
      <c r="J269" s="566"/>
      <c r="K269" s="566"/>
      <c r="L269" s="566"/>
      <c r="M269" s="566"/>
      <c r="N269" s="566"/>
      <c r="O269" s="566"/>
      <c r="P269" s="566"/>
      <c r="Q269" s="566"/>
      <c r="R269" s="566"/>
      <c r="S269" s="566"/>
      <c r="T269" s="566"/>
      <c r="U269" s="566"/>
      <c r="V269" s="566"/>
      <c r="W269" s="566"/>
      <c r="X269" s="566"/>
      <c r="Y269" s="566"/>
      <c r="Z269" s="566"/>
      <c r="AA269" s="566"/>
      <c r="AB269" s="566"/>
      <c r="AC269" s="566"/>
      <c r="AD269" s="566"/>
      <c r="AE269" s="566"/>
      <c r="AF269" s="566"/>
      <c r="AG269" s="566"/>
      <c r="AH269" s="566"/>
    </row>
    <row r="270" spans="1:34" ht="15.75">
      <c r="A270" s="500"/>
      <c r="B270" s="566"/>
      <c r="C270" s="567"/>
      <c r="D270" s="567"/>
      <c r="E270" s="566"/>
      <c r="F270" s="566"/>
      <c r="G270" s="566"/>
      <c r="H270" s="566"/>
      <c r="I270" s="566"/>
      <c r="J270" s="566"/>
      <c r="K270" s="566"/>
      <c r="L270" s="566"/>
      <c r="M270" s="566"/>
      <c r="N270" s="566"/>
      <c r="O270" s="566"/>
      <c r="P270" s="566"/>
      <c r="Q270" s="566"/>
      <c r="R270" s="566"/>
      <c r="S270" s="566"/>
      <c r="T270" s="566"/>
      <c r="U270" s="566"/>
      <c r="V270" s="566"/>
      <c r="W270" s="566"/>
      <c r="X270" s="566"/>
      <c r="Y270" s="566"/>
      <c r="Z270" s="566"/>
      <c r="AA270" s="566"/>
      <c r="AB270" s="566"/>
      <c r="AC270" s="566"/>
      <c r="AD270" s="566"/>
      <c r="AE270" s="566"/>
      <c r="AF270" s="566"/>
      <c r="AG270" s="566"/>
      <c r="AH270" s="566"/>
    </row>
    <row r="271" spans="1:34" ht="15.75">
      <c r="A271" s="500"/>
      <c r="B271" s="566"/>
      <c r="C271" s="567"/>
      <c r="D271" s="567"/>
      <c r="E271" s="566"/>
      <c r="F271" s="566"/>
      <c r="G271" s="566"/>
      <c r="H271" s="566"/>
      <c r="I271" s="566"/>
      <c r="J271" s="566"/>
      <c r="K271" s="566"/>
      <c r="L271" s="566"/>
      <c r="M271" s="566"/>
      <c r="N271" s="566"/>
      <c r="O271" s="566"/>
      <c r="P271" s="566"/>
      <c r="Q271" s="566"/>
      <c r="R271" s="566"/>
      <c r="S271" s="566"/>
      <c r="T271" s="566"/>
      <c r="U271" s="566"/>
      <c r="V271" s="566"/>
      <c r="W271" s="566"/>
      <c r="X271" s="566"/>
      <c r="Y271" s="566"/>
      <c r="Z271" s="566"/>
      <c r="AA271" s="566"/>
      <c r="AB271" s="566"/>
      <c r="AC271" s="566"/>
      <c r="AD271" s="566"/>
      <c r="AE271" s="566"/>
      <c r="AF271" s="566"/>
      <c r="AG271" s="566"/>
      <c r="AH271" s="566"/>
    </row>
    <row r="272" spans="1:34" ht="15.75">
      <c r="A272" s="500"/>
      <c r="B272" s="566"/>
      <c r="C272" s="567"/>
      <c r="D272" s="567"/>
      <c r="E272" s="566"/>
      <c r="F272" s="566"/>
      <c r="G272" s="566"/>
      <c r="H272" s="566"/>
      <c r="I272" s="566"/>
      <c r="J272" s="566"/>
      <c r="K272" s="566"/>
      <c r="L272" s="566"/>
      <c r="M272" s="566"/>
      <c r="N272" s="566"/>
      <c r="O272" s="566"/>
      <c r="P272" s="566"/>
      <c r="Q272" s="566"/>
      <c r="R272" s="566"/>
      <c r="S272" s="566"/>
      <c r="T272" s="566"/>
      <c r="U272" s="566"/>
      <c r="V272" s="566"/>
      <c r="W272" s="566"/>
      <c r="X272" s="566"/>
      <c r="Y272" s="566"/>
      <c r="Z272" s="566"/>
      <c r="AA272" s="566"/>
      <c r="AB272" s="566"/>
      <c r="AC272" s="566"/>
      <c r="AD272" s="566"/>
      <c r="AE272" s="566"/>
      <c r="AF272" s="566"/>
      <c r="AG272" s="566"/>
      <c r="AH272" s="566"/>
    </row>
    <row r="273" spans="1:34" ht="15.75">
      <c r="A273" s="500"/>
      <c r="B273" s="566"/>
      <c r="C273" s="567"/>
      <c r="D273" s="567"/>
      <c r="E273" s="566"/>
      <c r="F273" s="566"/>
      <c r="G273" s="566"/>
      <c r="H273" s="566"/>
      <c r="I273" s="566"/>
      <c r="J273" s="566"/>
      <c r="K273" s="566"/>
      <c r="L273" s="566"/>
      <c r="M273" s="566"/>
      <c r="N273" s="566"/>
      <c r="O273" s="566"/>
      <c r="P273" s="566"/>
      <c r="Q273" s="566"/>
      <c r="R273" s="566"/>
      <c r="S273" s="566"/>
      <c r="T273" s="566"/>
      <c r="U273" s="566"/>
      <c r="V273" s="566"/>
      <c r="W273" s="566"/>
      <c r="X273" s="566"/>
      <c r="Y273" s="566"/>
      <c r="Z273" s="566"/>
      <c r="AA273" s="566"/>
      <c r="AB273" s="566"/>
      <c r="AC273" s="566"/>
      <c r="AD273" s="566"/>
      <c r="AE273" s="566"/>
      <c r="AF273" s="566"/>
      <c r="AG273" s="566"/>
      <c r="AH273" s="566"/>
    </row>
    <row r="274" spans="1:34" ht="15.75">
      <c r="A274" s="500"/>
      <c r="B274" s="566"/>
      <c r="C274" s="567"/>
      <c r="D274" s="567"/>
      <c r="E274" s="566"/>
      <c r="F274" s="566"/>
      <c r="G274" s="566"/>
      <c r="H274" s="566"/>
      <c r="I274" s="566"/>
      <c r="J274" s="566"/>
      <c r="K274" s="566"/>
      <c r="L274" s="566"/>
      <c r="M274" s="566"/>
      <c r="N274" s="566"/>
      <c r="O274" s="566"/>
      <c r="P274" s="566"/>
      <c r="Q274" s="566"/>
      <c r="R274" s="566"/>
      <c r="S274" s="566"/>
      <c r="T274" s="566"/>
      <c r="U274" s="566"/>
      <c r="V274" s="566"/>
      <c r="W274" s="566"/>
      <c r="X274" s="566"/>
      <c r="Y274" s="566"/>
      <c r="Z274" s="566"/>
      <c r="AA274" s="566"/>
      <c r="AB274" s="566"/>
      <c r="AC274" s="566"/>
      <c r="AD274" s="566"/>
      <c r="AE274" s="566"/>
      <c r="AF274" s="566"/>
      <c r="AG274" s="566"/>
      <c r="AH274" s="566"/>
    </row>
    <row r="275" spans="1:34" ht="15.75">
      <c r="A275" s="500"/>
      <c r="B275" s="566"/>
      <c r="C275" s="567"/>
      <c r="D275" s="567"/>
      <c r="E275" s="566"/>
      <c r="F275" s="566"/>
      <c r="G275" s="566"/>
      <c r="H275" s="566"/>
      <c r="I275" s="566"/>
      <c r="J275" s="566"/>
      <c r="K275" s="566"/>
      <c r="L275" s="566"/>
      <c r="M275" s="566"/>
      <c r="N275" s="566"/>
      <c r="O275" s="566"/>
      <c r="P275" s="566"/>
      <c r="Q275" s="566"/>
      <c r="R275" s="566"/>
      <c r="S275" s="566"/>
      <c r="T275" s="566"/>
      <c r="U275" s="566"/>
      <c r="V275" s="566"/>
      <c r="W275" s="566"/>
      <c r="X275" s="566"/>
      <c r="Y275" s="566"/>
      <c r="Z275" s="566"/>
      <c r="AA275" s="566"/>
      <c r="AB275" s="566"/>
      <c r="AC275" s="566"/>
      <c r="AD275" s="566"/>
      <c r="AE275" s="566"/>
      <c r="AF275" s="566"/>
      <c r="AG275" s="566"/>
      <c r="AH275" s="566"/>
    </row>
    <row r="276" spans="1:34" ht="15.75">
      <c r="A276" s="500"/>
      <c r="B276" s="566"/>
      <c r="C276" s="567"/>
      <c r="D276" s="567"/>
      <c r="E276" s="566"/>
      <c r="F276" s="566"/>
      <c r="G276" s="566"/>
      <c r="H276" s="566"/>
      <c r="I276" s="566"/>
      <c r="J276" s="566"/>
      <c r="K276" s="566"/>
      <c r="L276" s="566"/>
      <c r="M276" s="566"/>
      <c r="N276" s="566"/>
      <c r="O276" s="566"/>
      <c r="P276" s="566"/>
      <c r="Q276" s="566"/>
      <c r="R276" s="566"/>
      <c r="S276" s="566"/>
      <c r="T276" s="566"/>
      <c r="U276" s="566"/>
      <c r="V276" s="566"/>
      <c r="W276" s="566"/>
      <c r="X276" s="566"/>
      <c r="Y276" s="566"/>
      <c r="Z276" s="566"/>
      <c r="AA276" s="566"/>
      <c r="AB276" s="566"/>
      <c r="AC276" s="566"/>
      <c r="AD276" s="566"/>
      <c r="AE276" s="566"/>
      <c r="AF276" s="566"/>
      <c r="AG276" s="566"/>
      <c r="AH276" s="566"/>
    </row>
    <row r="277" spans="1:34" ht="15.75">
      <c r="A277" s="500"/>
      <c r="B277" s="566"/>
      <c r="C277" s="567"/>
      <c r="D277" s="567"/>
      <c r="E277" s="566"/>
      <c r="F277" s="566"/>
      <c r="G277" s="566"/>
      <c r="H277" s="566"/>
      <c r="I277" s="566"/>
      <c r="J277" s="566"/>
      <c r="K277" s="566"/>
      <c r="L277" s="566"/>
      <c r="M277" s="566"/>
      <c r="N277" s="566"/>
      <c r="O277" s="566"/>
      <c r="P277" s="566"/>
      <c r="Q277" s="566"/>
      <c r="R277" s="566"/>
      <c r="S277" s="566"/>
      <c r="T277" s="566"/>
      <c r="U277" s="566"/>
      <c r="V277" s="566"/>
      <c r="W277" s="566"/>
      <c r="X277" s="566"/>
      <c r="Y277" s="566"/>
      <c r="Z277" s="566"/>
      <c r="AA277" s="566"/>
      <c r="AB277" s="566"/>
      <c r="AC277" s="566"/>
      <c r="AD277" s="566"/>
      <c r="AE277" s="566"/>
      <c r="AF277" s="566"/>
      <c r="AG277" s="566"/>
      <c r="AH277" s="566"/>
    </row>
    <row r="278" spans="1:34" ht="15.75">
      <c r="A278" s="500"/>
      <c r="B278" s="566"/>
      <c r="C278" s="567"/>
      <c r="D278" s="567"/>
      <c r="E278" s="566"/>
      <c r="F278" s="566"/>
      <c r="G278" s="566"/>
      <c r="H278" s="566"/>
      <c r="I278" s="566"/>
      <c r="J278" s="566"/>
      <c r="K278" s="566"/>
      <c r="L278" s="566"/>
      <c r="M278" s="566"/>
      <c r="N278" s="566"/>
      <c r="O278" s="566"/>
      <c r="P278" s="566"/>
      <c r="Q278" s="566"/>
      <c r="R278" s="566"/>
      <c r="S278" s="566"/>
      <c r="T278" s="566"/>
      <c r="U278" s="566"/>
      <c r="V278" s="566"/>
      <c r="W278" s="566"/>
      <c r="X278" s="566"/>
      <c r="Y278" s="566"/>
      <c r="Z278" s="566"/>
      <c r="AA278" s="566"/>
      <c r="AB278" s="566"/>
      <c r="AC278" s="566"/>
      <c r="AD278" s="566"/>
      <c r="AE278" s="566"/>
      <c r="AF278" s="566"/>
      <c r="AG278" s="566"/>
      <c r="AH278" s="566"/>
    </row>
    <row r="279" spans="1:34" ht="15.75">
      <c r="A279" s="500"/>
      <c r="B279" s="566"/>
      <c r="C279" s="567"/>
      <c r="D279" s="567"/>
      <c r="E279" s="566"/>
      <c r="F279" s="566"/>
      <c r="G279" s="566"/>
      <c r="H279" s="566"/>
      <c r="I279" s="566"/>
      <c r="J279" s="566"/>
      <c r="K279" s="566"/>
      <c r="L279" s="566"/>
      <c r="M279" s="566"/>
      <c r="N279" s="566"/>
      <c r="O279" s="566"/>
      <c r="P279" s="566"/>
      <c r="Q279" s="566"/>
      <c r="R279" s="566"/>
      <c r="S279" s="566"/>
      <c r="T279" s="566"/>
      <c r="U279" s="566"/>
      <c r="V279" s="566"/>
      <c r="W279" s="566"/>
      <c r="X279" s="566"/>
      <c r="Y279" s="566"/>
      <c r="Z279" s="566"/>
      <c r="AA279" s="566"/>
      <c r="AB279" s="566"/>
      <c r="AC279" s="566"/>
      <c r="AD279" s="566"/>
      <c r="AE279" s="566"/>
      <c r="AF279" s="566"/>
      <c r="AG279" s="566"/>
      <c r="AH279" s="566"/>
    </row>
    <row r="280" spans="1:34" ht="15.75">
      <c r="A280" s="500"/>
      <c r="B280" s="566"/>
      <c r="C280" s="567"/>
      <c r="D280" s="567"/>
      <c r="E280" s="566"/>
      <c r="F280" s="566"/>
      <c r="G280" s="566"/>
      <c r="H280" s="566"/>
      <c r="I280" s="566"/>
      <c r="J280" s="566"/>
      <c r="K280" s="566"/>
      <c r="L280" s="566"/>
      <c r="M280" s="566"/>
      <c r="N280" s="566"/>
      <c r="O280" s="566"/>
      <c r="P280" s="566"/>
      <c r="Q280" s="566"/>
      <c r="R280" s="566"/>
      <c r="S280" s="566"/>
      <c r="T280" s="566"/>
      <c r="U280" s="566"/>
      <c r="V280" s="566"/>
      <c r="W280" s="566"/>
      <c r="X280" s="566"/>
      <c r="Y280" s="566"/>
      <c r="Z280" s="566"/>
      <c r="AA280" s="566"/>
      <c r="AB280" s="566"/>
      <c r="AC280" s="566"/>
      <c r="AD280" s="566"/>
      <c r="AE280" s="566"/>
      <c r="AF280" s="566"/>
      <c r="AG280" s="566"/>
      <c r="AH280" s="566"/>
    </row>
    <row r="281" spans="1:34" ht="15.75">
      <c r="A281" s="500"/>
      <c r="B281" s="566"/>
      <c r="C281" s="567"/>
      <c r="D281" s="567"/>
      <c r="E281" s="566"/>
      <c r="F281" s="566"/>
      <c r="G281" s="566"/>
      <c r="H281" s="566"/>
      <c r="I281" s="566"/>
      <c r="J281" s="566"/>
      <c r="K281" s="566"/>
      <c r="L281" s="566"/>
      <c r="M281" s="566"/>
      <c r="N281" s="566"/>
      <c r="O281" s="566"/>
      <c r="P281" s="566"/>
      <c r="Q281" s="566"/>
      <c r="R281" s="566"/>
      <c r="S281" s="566"/>
      <c r="T281" s="566"/>
      <c r="U281" s="566"/>
      <c r="V281" s="566"/>
      <c r="W281" s="566"/>
      <c r="X281" s="566"/>
      <c r="Y281" s="566"/>
      <c r="Z281" s="566"/>
      <c r="AA281" s="566"/>
      <c r="AB281" s="566"/>
      <c r="AC281" s="566"/>
      <c r="AD281" s="566"/>
      <c r="AE281" s="566"/>
      <c r="AF281" s="566"/>
      <c r="AG281" s="566"/>
      <c r="AH281" s="566"/>
    </row>
    <row r="282" spans="1:34" ht="15.75">
      <c r="A282" s="500"/>
      <c r="B282" s="566"/>
      <c r="C282" s="567"/>
      <c r="D282" s="567"/>
      <c r="E282" s="566"/>
      <c r="F282" s="566"/>
      <c r="G282" s="566"/>
      <c r="H282" s="566"/>
      <c r="I282" s="566"/>
      <c r="J282" s="566"/>
      <c r="K282" s="566"/>
      <c r="L282" s="566"/>
      <c r="M282" s="566"/>
      <c r="N282" s="566"/>
      <c r="O282" s="566"/>
      <c r="P282" s="566"/>
      <c r="Q282" s="566"/>
      <c r="R282" s="566"/>
      <c r="S282" s="566"/>
      <c r="T282" s="566"/>
      <c r="U282" s="566"/>
      <c r="V282" s="566"/>
      <c r="W282" s="566"/>
      <c r="X282" s="566"/>
      <c r="Y282" s="566"/>
      <c r="Z282" s="566"/>
      <c r="AA282" s="566"/>
      <c r="AB282" s="566"/>
      <c r="AC282" s="566"/>
      <c r="AD282" s="566"/>
      <c r="AE282" s="566"/>
      <c r="AF282" s="566"/>
      <c r="AG282" s="566"/>
      <c r="AH282" s="566"/>
    </row>
    <row r="283" spans="1:34" ht="15.75">
      <c r="A283" s="500"/>
      <c r="B283" s="566"/>
      <c r="C283" s="567"/>
      <c r="D283" s="567"/>
      <c r="E283" s="566"/>
      <c r="F283" s="566"/>
      <c r="G283" s="566"/>
      <c r="H283" s="566"/>
      <c r="I283" s="566"/>
      <c r="J283" s="566"/>
      <c r="K283" s="566"/>
      <c r="L283" s="566"/>
      <c r="M283" s="566"/>
      <c r="N283" s="566"/>
      <c r="O283" s="566"/>
      <c r="P283" s="566"/>
      <c r="Q283" s="566"/>
      <c r="R283" s="566"/>
      <c r="S283" s="566"/>
      <c r="T283" s="566"/>
      <c r="U283" s="566"/>
      <c r="V283" s="566"/>
      <c r="W283" s="566"/>
      <c r="X283" s="566"/>
      <c r="Y283" s="566"/>
      <c r="Z283" s="566"/>
      <c r="AA283" s="566"/>
      <c r="AB283" s="566"/>
      <c r="AC283" s="566"/>
      <c r="AD283" s="566"/>
      <c r="AE283" s="566"/>
      <c r="AF283" s="566"/>
      <c r="AG283" s="566"/>
      <c r="AH283" s="566"/>
    </row>
    <row r="284" spans="1:34" ht="15.75">
      <c r="A284" s="500"/>
      <c r="B284" s="566"/>
      <c r="C284" s="567"/>
      <c r="D284" s="567"/>
      <c r="E284" s="566"/>
      <c r="F284" s="566"/>
      <c r="G284" s="566"/>
      <c r="H284" s="566"/>
      <c r="I284" s="566"/>
      <c r="J284" s="566"/>
      <c r="K284" s="566"/>
      <c r="L284" s="566"/>
      <c r="M284" s="566"/>
      <c r="N284" s="566"/>
      <c r="O284" s="566"/>
      <c r="P284" s="566"/>
      <c r="Q284" s="566"/>
      <c r="R284" s="566"/>
      <c r="S284" s="566"/>
      <c r="T284" s="566"/>
      <c r="U284" s="566"/>
      <c r="V284" s="566"/>
      <c r="W284" s="566"/>
      <c r="X284" s="566"/>
      <c r="Y284" s="566"/>
      <c r="Z284" s="566"/>
      <c r="AA284" s="566"/>
      <c r="AB284" s="566"/>
      <c r="AC284" s="566"/>
      <c r="AD284" s="566"/>
      <c r="AE284" s="566"/>
      <c r="AF284" s="566"/>
      <c r="AG284" s="566"/>
      <c r="AH284" s="566"/>
    </row>
    <row r="285" spans="1:34" ht="15.75">
      <c r="A285" s="500"/>
      <c r="B285" s="566"/>
      <c r="C285" s="567"/>
      <c r="D285" s="567"/>
      <c r="E285" s="566"/>
      <c r="F285" s="566"/>
      <c r="G285" s="566"/>
      <c r="H285" s="566"/>
      <c r="I285" s="566"/>
      <c r="J285" s="566"/>
      <c r="K285" s="566"/>
      <c r="L285" s="566"/>
      <c r="M285" s="566"/>
      <c r="N285" s="566"/>
      <c r="O285" s="566"/>
      <c r="P285" s="566"/>
      <c r="Q285" s="566"/>
      <c r="R285" s="566"/>
      <c r="S285" s="566"/>
      <c r="T285" s="566"/>
      <c r="U285" s="566"/>
      <c r="V285" s="566"/>
      <c r="W285" s="566"/>
      <c r="X285" s="566"/>
      <c r="Y285" s="566"/>
      <c r="Z285" s="566"/>
      <c r="AA285" s="566"/>
      <c r="AB285" s="566"/>
      <c r="AC285" s="566"/>
      <c r="AD285" s="566"/>
      <c r="AE285" s="566"/>
      <c r="AF285" s="566"/>
      <c r="AG285" s="566"/>
      <c r="AH285" s="566"/>
    </row>
    <row r="286" spans="1:34" ht="15.75">
      <c r="A286" s="500"/>
      <c r="B286" s="566"/>
      <c r="C286" s="567"/>
      <c r="D286" s="567"/>
      <c r="E286" s="566"/>
      <c r="F286" s="566"/>
      <c r="G286" s="566"/>
      <c r="H286" s="566"/>
      <c r="I286" s="566"/>
      <c r="J286" s="566"/>
      <c r="K286" s="566"/>
      <c r="L286" s="566"/>
      <c r="M286" s="566"/>
      <c r="N286" s="566"/>
      <c r="O286" s="566"/>
      <c r="P286" s="566"/>
      <c r="Q286" s="566"/>
      <c r="R286" s="566"/>
      <c r="S286" s="566"/>
      <c r="T286" s="566"/>
      <c r="U286" s="566"/>
      <c r="V286" s="566"/>
      <c r="W286" s="566"/>
      <c r="X286" s="566"/>
      <c r="Y286" s="566"/>
      <c r="Z286" s="566"/>
      <c r="AA286" s="566"/>
      <c r="AB286" s="566"/>
      <c r="AC286" s="566"/>
      <c r="AD286" s="566"/>
      <c r="AE286" s="566"/>
      <c r="AF286" s="566"/>
      <c r="AG286" s="566"/>
      <c r="AH286" s="566"/>
    </row>
    <row r="287" spans="1:34" ht="15.75">
      <c r="A287" s="500"/>
      <c r="B287" s="566"/>
      <c r="C287" s="567"/>
      <c r="D287" s="567"/>
      <c r="E287" s="566"/>
      <c r="F287" s="566"/>
      <c r="G287" s="566"/>
      <c r="H287" s="566"/>
      <c r="I287" s="566"/>
      <c r="J287" s="566"/>
      <c r="K287" s="566"/>
      <c r="L287" s="566"/>
      <c r="M287" s="566"/>
      <c r="N287" s="566"/>
      <c r="O287" s="566"/>
      <c r="P287" s="566"/>
      <c r="Q287" s="566"/>
      <c r="R287" s="566"/>
      <c r="S287" s="566"/>
      <c r="T287" s="566"/>
      <c r="U287" s="566"/>
      <c r="V287" s="566"/>
      <c r="W287" s="566"/>
      <c r="X287" s="566"/>
      <c r="Y287" s="566"/>
      <c r="Z287" s="566"/>
      <c r="AA287" s="566"/>
      <c r="AB287" s="566"/>
      <c r="AC287" s="566"/>
      <c r="AD287" s="566"/>
      <c r="AE287" s="566"/>
      <c r="AF287" s="566"/>
      <c r="AG287" s="566"/>
      <c r="AH287" s="566"/>
    </row>
    <row r="288" spans="1:34" ht="15.75">
      <c r="A288" s="500"/>
      <c r="B288" s="566"/>
      <c r="C288" s="567"/>
      <c r="D288" s="567"/>
      <c r="E288" s="566"/>
      <c r="F288" s="566"/>
      <c r="G288" s="566"/>
      <c r="H288" s="566"/>
      <c r="I288" s="566"/>
      <c r="J288" s="566"/>
      <c r="K288" s="566"/>
      <c r="L288" s="566"/>
      <c r="M288" s="566"/>
      <c r="N288" s="566"/>
      <c r="O288" s="566"/>
      <c r="P288" s="566"/>
      <c r="Q288" s="566"/>
      <c r="R288" s="566"/>
      <c r="S288" s="566"/>
      <c r="T288" s="566"/>
      <c r="U288" s="566"/>
      <c r="V288" s="566"/>
      <c r="W288" s="566"/>
      <c r="X288" s="566"/>
      <c r="Y288" s="566"/>
      <c r="Z288" s="566"/>
      <c r="AA288" s="566"/>
      <c r="AB288" s="566"/>
      <c r="AC288" s="566"/>
      <c r="AD288" s="566"/>
      <c r="AE288" s="566"/>
      <c r="AF288" s="566"/>
      <c r="AG288" s="566"/>
      <c r="AH288" s="566"/>
    </row>
    <row r="289" spans="1:34" ht="15.75">
      <c r="A289" s="500"/>
      <c r="B289" s="566"/>
      <c r="C289" s="567"/>
      <c r="D289" s="567"/>
      <c r="E289" s="566"/>
      <c r="F289" s="566"/>
      <c r="G289" s="566"/>
      <c r="H289" s="566"/>
      <c r="I289" s="566"/>
      <c r="J289" s="566"/>
      <c r="K289" s="566"/>
      <c r="L289" s="566"/>
      <c r="M289" s="566"/>
      <c r="N289" s="566"/>
      <c r="O289" s="566"/>
      <c r="P289" s="566"/>
      <c r="Q289" s="566"/>
      <c r="R289" s="566"/>
      <c r="S289" s="566"/>
      <c r="T289" s="566"/>
      <c r="U289" s="566"/>
      <c r="V289" s="566"/>
      <c r="W289" s="566"/>
      <c r="X289" s="566"/>
      <c r="Y289" s="566"/>
      <c r="Z289" s="566"/>
      <c r="AA289" s="566"/>
      <c r="AB289" s="566"/>
      <c r="AC289" s="566"/>
      <c r="AD289" s="566"/>
      <c r="AE289" s="566"/>
      <c r="AF289" s="566"/>
      <c r="AG289" s="566"/>
      <c r="AH289" s="566"/>
    </row>
    <row r="290" spans="1:34" ht="15.75">
      <c r="A290" s="500"/>
      <c r="B290" s="566"/>
      <c r="C290" s="567"/>
      <c r="D290" s="567"/>
      <c r="E290" s="566"/>
      <c r="F290" s="566"/>
      <c r="G290" s="566"/>
      <c r="H290" s="566"/>
      <c r="I290" s="566"/>
      <c r="J290" s="566"/>
      <c r="K290" s="566"/>
      <c r="L290" s="566"/>
      <c r="M290" s="566"/>
      <c r="N290" s="566"/>
      <c r="O290" s="566"/>
      <c r="P290" s="566"/>
      <c r="Q290" s="566"/>
      <c r="R290" s="566"/>
      <c r="S290" s="566"/>
      <c r="T290" s="566"/>
      <c r="U290" s="566"/>
      <c r="V290" s="566"/>
      <c r="W290" s="566"/>
      <c r="X290" s="566"/>
      <c r="Y290" s="566"/>
      <c r="Z290" s="566"/>
      <c r="AA290" s="566"/>
      <c r="AB290" s="566"/>
      <c r="AC290" s="566"/>
      <c r="AD290" s="566"/>
      <c r="AE290" s="566"/>
      <c r="AF290" s="566"/>
      <c r="AG290" s="566"/>
      <c r="AH290" s="566"/>
    </row>
    <row r="291" spans="1:34" ht="15.75">
      <c r="A291" s="500"/>
      <c r="B291" s="566"/>
      <c r="C291" s="567"/>
      <c r="D291" s="567"/>
      <c r="E291" s="566"/>
      <c r="F291" s="566"/>
      <c r="G291" s="566"/>
      <c r="H291" s="566"/>
      <c r="I291" s="566"/>
      <c r="J291" s="566"/>
      <c r="K291" s="566"/>
      <c r="L291" s="566"/>
      <c r="M291" s="566"/>
      <c r="N291" s="566"/>
      <c r="O291" s="566"/>
      <c r="P291" s="566"/>
      <c r="Q291" s="566"/>
      <c r="R291" s="566"/>
      <c r="S291" s="566"/>
      <c r="T291" s="566"/>
      <c r="U291" s="566"/>
      <c r="V291" s="566"/>
      <c r="W291" s="566"/>
      <c r="X291" s="566"/>
      <c r="Y291" s="566"/>
      <c r="Z291" s="566"/>
      <c r="AA291" s="566"/>
      <c r="AB291" s="566"/>
      <c r="AC291" s="566"/>
      <c r="AD291" s="566"/>
      <c r="AE291" s="566"/>
      <c r="AF291" s="566"/>
      <c r="AG291" s="566"/>
      <c r="AH291" s="566"/>
    </row>
    <row r="292" spans="1:34" ht="15.75">
      <c r="A292" s="500"/>
      <c r="B292" s="566"/>
      <c r="C292" s="567"/>
      <c r="D292" s="567"/>
      <c r="E292" s="566"/>
      <c r="F292" s="566"/>
      <c r="G292" s="566"/>
      <c r="H292" s="566"/>
      <c r="I292" s="566"/>
      <c r="J292" s="566"/>
      <c r="K292" s="566"/>
      <c r="L292" s="566"/>
      <c r="M292" s="566"/>
      <c r="N292" s="566"/>
      <c r="O292" s="566"/>
      <c r="P292" s="566"/>
      <c r="Q292" s="566"/>
      <c r="R292" s="566"/>
      <c r="S292" s="566"/>
      <c r="T292" s="566"/>
      <c r="U292" s="566"/>
      <c r="V292" s="566"/>
      <c r="W292" s="566"/>
      <c r="X292" s="566"/>
      <c r="Y292" s="566"/>
      <c r="Z292" s="566"/>
      <c r="AA292" s="566"/>
      <c r="AB292" s="566"/>
      <c r="AC292" s="566"/>
      <c r="AD292" s="566"/>
      <c r="AE292" s="566"/>
      <c r="AF292" s="566"/>
      <c r="AG292" s="566"/>
      <c r="AH292" s="566"/>
    </row>
    <row r="293" spans="1:34" ht="15.75">
      <c r="A293" s="500"/>
      <c r="B293" s="566"/>
      <c r="C293" s="567"/>
      <c r="D293" s="567"/>
      <c r="E293" s="566"/>
      <c r="F293" s="566"/>
      <c r="G293" s="566"/>
      <c r="H293" s="566"/>
      <c r="I293" s="566"/>
      <c r="J293" s="566"/>
      <c r="K293" s="566"/>
      <c r="L293" s="566"/>
      <c r="M293" s="566"/>
      <c r="N293" s="566"/>
      <c r="O293" s="566"/>
      <c r="P293" s="566"/>
      <c r="Q293" s="566"/>
      <c r="R293" s="566"/>
      <c r="S293" s="566"/>
      <c r="T293" s="566"/>
      <c r="U293" s="566"/>
      <c r="V293" s="566"/>
      <c r="W293" s="566"/>
      <c r="X293" s="566"/>
      <c r="Y293" s="566"/>
      <c r="Z293" s="566"/>
      <c r="AA293" s="566"/>
      <c r="AB293" s="566"/>
      <c r="AC293" s="566"/>
      <c r="AD293" s="566"/>
      <c r="AE293" s="566"/>
      <c r="AF293" s="566"/>
      <c r="AG293" s="566"/>
      <c r="AH293" s="566"/>
    </row>
    <row r="294" spans="1:34" ht="15.75">
      <c r="A294" s="500"/>
      <c r="B294" s="566"/>
      <c r="C294" s="567"/>
      <c r="D294" s="567"/>
      <c r="E294" s="566"/>
      <c r="F294" s="566"/>
      <c r="G294" s="566"/>
      <c r="H294" s="566"/>
      <c r="I294" s="566"/>
      <c r="J294" s="566"/>
      <c r="K294" s="566"/>
      <c r="L294" s="566"/>
      <c r="M294" s="566"/>
      <c r="N294" s="566"/>
      <c r="O294" s="566"/>
      <c r="P294" s="566"/>
      <c r="Q294" s="566"/>
      <c r="R294" s="566"/>
      <c r="S294" s="566"/>
      <c r="T294" s="566"/>
      <c r="U294" s="566"/>
      <c r="V294" s="566"/>
      <c r="W294" s="566"/>
      <c r="X294" s="566"/>
      <c r="Y294" s="566"/>
      <c r="Z294" s="566"/>
      <c r="AA294" s="566"/>
      <c r="AB294" s="566"/>
      <c r="AC294" s="566"/>
      <c r="AD294" s="566"/>
      <c r="AE294" s="566"/>
      <c r="AF294" s="566"/>
      <c r="AG294" s="566"/>
      <c r="AH294" s="566"/>
    </row>
    <row r="295" spans="1:34" ht="15.75">
      <c r="A295" s="500"/>
      <c r="B295" s="566"/>
      <c r="C295" s="567"/>
      <c r="D295" s="567"/>
      <c r="E295" s="566"/>
      <c r="F295" s="566"/>
      <c r="G295" s="566"/>
      <c r="H295" s="566"/>
      <c r="I295" s="566"/>
      <c r="J295" s="566"/>
      <c r="K295" s="566"/>
      <c r="L295" s="566"/>
      <c r="M295" s="566"/>
      <c r="N295" s="566"/>
      <c r="O295" s="566"/>
      <c r="P295" s="566"/>
      <c r="Q295" s="566"/>
      <c r="R295" s="566"/>
      <c r="S295" s="566"/>
      <c r="T295" s="566"/>
      <c r="U295" s="566"/>
      <c r="V295" s="566"/>
      <c r="W295" s="566"/>
      <c r="X295" s="566"/>
      <c r="Y295" s="566"/>
      <c r="Z295" s="566"/>
      <c r="AA295" s="566"/>
      <c r="AB295" s="566"/>
      <c r="AC295" s="566"/>
      <c r="AD295" s="566"/>
      <c r="AE295" s="566"/>
      <c r="AF295" s="566"/>
      <c r="AG295" s="566"/>
      <c r="AH295" s="566"/>
    </row>
    <row r="296" spans="1:34" ht="15.75">
      <c r="A296" s="500"/>
      <c r="B296" s="566"/>
      <c r="C296" s="567"/>
      <c r="D296" s="567"/>
      <c r="E296" s="566"/>
      <c r="F296" s="566"/>
      <c r="G296" s="566"/>
      <c r="H296" s="566"/>
      <c r="I296" s="566"/>
      <c r="J296" s="566"/>
      <c r="K296" s="566"/>
      <c r="L296" s="566"/>
      <c r="M296" s="566"/>
      <c r="N296" s="566"/>
      <c r="O296" s="566"/>
      <c r="P296" s="566"/>
      <c r="Q296" s="566"/>
      <c r="R296" s="566"/>
      <c r="S296" s="566"/>
      <c r="T296" s="566"/>
      <c r="U296" s="566"/>
      <c r="V296" s="566"/>
      <c r="W296" s="566"/>
      <c r="X296" s="566"/>
      <c r="Y296" s="566"/>
      <c r="Z296" s="566"/>
      <c r="AA296" s="566"/>
      <c r="AB296" s="566"/>
      <c r="AC296" s="566"/>
      <c r="AD296" s="566"/>
      <c r="AE296" s="566"/>
      <c r="AF296" s="566"/>
      <c r="AG296" s="566"/>
      <c r="AH296" s="566"/>
    </row>
    <row r="297" spans="1:34" ht="15.75">
      <c r="A297" s="500"/>
      <c r="B297" s="566"/>
      <c r="C297" s="567"/>
      <c r="D297" s="567"/>
      <c r="E297" s="566"/>
      <c r="F297" s="566"/>
      <c r="G297" s="566"/>
      <c r="H297" s="566"/>
      <c r="I297" s="566"/>
      <c r="J297" s="566"/>
      <c r="K297" s="566"/>
      <c r="L297" s="566"/>
      <c r="M297" s="566"/>
      <c r="N297" s="566"/>
      <c r="O297" s="566"/>
      <c r="P297" s="566"/>
      <c r="Q297" s="566"/>
      <c r="R297" s="566"/>
      <c r="S297" s="566"/>
      <c r="T297" s="566"/>
      <c r="U297" s="566"/>
      <c r="V297" s="566"/>
      <c r="W297" s="566"/>
      <c r="X297" s="566"/>
      <c r="Y297" s="566"/>
      <c r="Z297" s="566"/>
      <c r="AA297" s="566"/>
      <c r="AB297" s="566"/>
      <c r="AC297" s="566"/>
      <c r="AD297" s="566"/>
      <c r="AE297" s="566"/>
      <c r="AF297" s="566"/>
      <c r="AG297" s="566"/>
      <c r="AH297" s="566"/>
    </row>
    <row r="298" spans="1:34" ht="15.75">
      <c r="A298" s="500"/>
      <c r="B298" s="566"/>
      <c r="C298" s="567"/>
      <c r="D298" s="567"/>
      <c r="E298" s="566"/>
      <c r="F298" s="566"/>
      <c r="G298" s="566"/>
      <c r="H298" s="566"/>
      <c r="I298" s="566"/>
      <c r="J298" s="566"/>
      <c r="K298" s="566"/>
      <c r="L298" s="566"/>
      <c r="M298" s="566"/>
      <c r="N298" s="566"/>
      <c r="O298" s="566"/>
      <c r="P298" s="566"/>
      <c r="Q298" s="566"/>
      <c r="R298" s="566"/>
      <c r="S298" s="566"/>
      <c r="T298" s="566"/>
      <c r="U298" s="566"/>
      <c r="V298" s="566"/>
      <c r="W298" s="566"/>
      <c r="X298" s="566"/>
      <c r="Y298" s="566"/>
      <c r="Z298" s="566"/>
      <c r="AA298" s="566"/>
      <c r="AB298" s="566"/>
      <c r="AC298" s="566"/>
      <c r="AD298" s="566"/>
      <c r="AE298" s="566"/>
      <c r="AF298" s="566"/>
      <c r="AG298" s="566"/>
      <c r="AH298" s="566"/>
    </row>
    <row r="299" spans="1:34" ht="15.75">
      <c r="A299" s="500"/>
      <c r="B299" s="566"/>
      <c r="C299" s="567"/>
      <c r="D299" s="567"/>
      <c r="E299" s="566"/>
      <c r="F299" s="566"/>
      <c r="G299" s="566"/>
      <c r="H299" s="566"/>
      <c r="I299" s="566"/>
      <c r="J299" s="566"/>
      <c r="K299" s="566"/>
      <c r="L299" s="566"/>
      <c r="M299" s="566"/>
      <c r="N299" s="566"/>
      <c r="O299" s="566"/>
      <c r="P299" s="566"/>
      <c r="Q299" s="566"/>
      <c r="R299" s="566"/>
      <c r="S299" s="566"/>
      <c r="T299" s="566"/>
      <c r="U299" s="566"/>
      <c r="V299" s="566"/>
      <c r="W299" s="566"/>
      <c r="X299" s="566"/>
      <c r="Y299" s="566"/>
      <c r="Z299" s="566"/>
      <c r="AA299" s="566"/>
      <c r="AB299" s="566"/>
      <c r="AC299" s="566"/>
      <c r="AD299" s="566"/>
      <c r="AE299" s="566"/>
      <c r="AF299" s="566"/>
      <c r="AG299" s="566"/>
      <c r="AH299" s="566"/>
    </row>
    <row r="300" spans="1:34" ht="15.75">
      <c r="A300" s="500"/>
      <c r="B300" s="566"/>
      <c r="C300" s="567"/>
      <c r="D300" s="567"/>
      <c r="E300" s="566"/>
      <c r="F300" s="566"/>
      <c r="G300" s="566"/>
      <c r="H300" s="566"/>
      <c r="I300" s="566"/>
      <c r="J300" s="566"/>
      <c r="K300" s="566"/>
      <c r="L300" s="566"/>
      <c r="M300" s="566"/>
      <c r="N300" s="566"/>
      <c r="O300" s="566"/>
      <c r="P300" s="566"/>
      <c r="Q300" s="566"/>
      <c r="R300" s="566"/>
      <c r="S300" s="566"/>
      <c r="T300" s="566"/>
      <c r="U300" s="566"/>
      <c r="V300" s="566"/>
      <c r="W300" s="566"/>
      <c r="X300" s="566"/>
      <c r="Y300" s="566"/>
      <c r="Z300" s="566"/>
      <c r="AA300" s="566"/>
      <c r="AB300" s="566"/>
      <c r="AC300" s="566"/>
      <c r="AD300" s="566"/>
      <c r="AE300" s="566"/>
      <c r="AF300" s="566"/>
      <c r="AG300" s="566"/>
      <c r="AH300" s="566"/>
    </row>
    <row r="301" spans="1:34" ht="15.75">
      <c r="A301" s="500"/>
      <c r="B301" s="566"/>
      <c r="C301" s="567"/>
      <c r="D301" s="567"/>
      <c r="E301" s="566"/>
      <c r="F301" s="566"/>
      <c r="G301" s="566"/>
      <c r="H301" s="566"/>
      <c r="I301" s="566"/>
      <c r="J301" s="566"/>
      <c r="K301" s="566"/>
      <c r="L301" s="566"/>
      <c r="M301" s="566"/>
      <c r="N301" s="566"/>
      <c r="O301" s="566"/>
      <c r="P301" s="566"/>
      <c r="Q301" s="566"/>
      <c r="R301" s="566"/>
      <c r="S301" s="566"/>
      <c r="T301" s="566"/>
      <c r="U301" s="566"/>
      <c r="V301" s="566"/>
      <c r="W301" s="566"/>
      <c r="X301" s="566"/>
      <c r="Y301" s="566"/>
      <c r="Z301" s="566"/>
      <c r="AA301" s="566"/>
      <c r="AB301" s="566"/>
      <c r="AC301" s="566"/>
      <c r="AD301" s="566"/>
      <c r="AE301" s="566"/>
      <c r="AF301" s="566"/>
      <c r="AG301" s="566"/>
      <c r="AH301" s="566"/>
    </row>
    <row r="302" spans="1:34" ht="15.75">
      <c r="A302" s="500"/>
      <c r="B302" s="566"/>
      <c r="C302" s="567"/>
      <c r="D302" s="567"/>
      <c r="E302" s="566"/>
      <c r="F302" s="566"/>
      <c r="G302" s="566"/>
      <c r="H302" s="566"/>
      <c r="I302" s="566"/>
      <c r="J302" s="566"/>
      <c r="K302" s="566"/>
      <c r="L302" s="566"/>
      <c r="M302" s="566"/>
      <c r="N302" s="566"/>
      <c r="O302" s="566"/>
      <c r="P302" s="566"/>
      <c r="Q302" s="566"/>
      <c r="R302" s="566"/>
      <c r="S302" s="566"/>
      <c r="T302" s="566"/>
      <c r="U302" s="566"/>
      <c r="V302" s="566"/>
      <c r="W302" s="566"/>
      <c r="X302" s="566"/>
      <c r="Y302" s="566"/>
      <c r="Z302" s="566"/>
      <c r="AA302" s="566"/>
      <c r="AB302" s="566"/>
      <c r="AC302" s="566"/>
      <c r="AD302" s="566"/>
      <c r="AE302" s="566"/>
      <c r="AF302" s="566"/>
      <c r="AG302" s="566"/>
      <c r="AH302" s="566"/>
    </row>
    <row r="303" spans="1:34" ht="15.75">
      <c r="A303" s="500"/>
      <c r="B303" s="566"/>
      <c r="C303" s="567"/>
      <c r="D303" s="567"/>
      <c r="E303" s="566"/>
      <c r="F303" s="566"/>
      <c r="G303" s="566"/>
      <c r="H303" s="566"/>
      <c r="I303" s="566"/>
      <c r="J303" s="566"/>
      <c r="K303" s="566"/>
      <c r="L303" s="566"/>
      <c r="M303" s="566"/>
      <c r="N303" s="566"/>
      <c r="O303" s="566"/>
      <c r="P303" s="566"/>
      <c r="Q303" s="566"/>
      <c r="R303" s="566"/>
      <c r="S303" s="566"/>
      <c r="T303" s="566"/>
      <c r="U303" s="566"/>
      <c r="V303" s="566"/>
      <c r="W303" s="566"/>
      <c r="X303" s="566"/>
      <c r="Y303" s="566"/>
      <c r="Z303" s="566"/>
      <c r="AA303" s="566"/>
      <c r="AB303" s="566"/>
      <c r="AC303" s="566"/>
      <c r="AD303" s="566"/>
      <c r="AE303" s="566"/>
      <c r="AF303" s="566"/>
      <c r="AG303" s="566"/>
      <c r="AH303" s="566"/>
    </row>
    <row r="304" spans="1:34" ht="15.75">
      <c r="A304" s="500"/>
      <c r="B304" s="566"/>
      <c r="C304" s="567"/>
      <c r="D304" s="567"/>
      <c r="E304" s="566"/>
      <c r="F304" s="566"/>
      <c r="G304" s="566"/>
      <c r="H304" s="566"/>
      <c r="I304" s="566"/>
      <c r="J304" s="566"/>
      <c r="K304" s="566"/>
      <c r="L304" s="566"/>
      <c r="M304" s="566"/>
      <c r="N304" s="566"/>
      <c r="O304" s="566"/>
      <c r="P304" s="566"/>
      <c r="Q304" s="566"/>
      <c r="R304" s="566"/>
      <c r="S304" s="566"/>
      <c r="T304" s="566"/>
      <c r="U304" s="566"/>
      <c r="V304" s="566"/>
      <c r="W304" s="566"/>
      <c r="X304" s="566"/>
      <c r="Y304" s="566"/>
      <c r="Z304" s="566"/>
      <c r="AA304" s="566"/>
      <c r="AB304" s="566"/>
      <c r="AC304" s="566"/>
      <c r="AD304" s="566"/>
      <c r="AE304" s="566"/>
      <c r="AF304" s="566"/>
      <c r="AG304" s="566"/>
      <c r="AH304" s="566"/>
    </row>
    <row r="305" spans="1:34" ht="15.75">
      <c r="A305" s="500"/>
      <c r="B305" s="566"/>
      <c r="C305" s="567"/>
      <c r="D305" s="567"/>
      <c r="E305" s="566"/>
      <c r="F305" s="566"/>
      <c r="G305" s="566"/>
      <c r="H305" s="566"/>
      <c r="I305" s="566"/>
      <c r="J305" s="566"/>
      <c r="K305" s="566"/>
      <c r="L305" s="566"/>
      <c r="M305" s="566"/>
      <c r="N305" s="566"/>
      <c r="O305" s="566"/>
      <c r="P305" s="566"/>
      <c r="Q305" s="566"/>
      <c r="R305" s="566"/>
      <c r="S305" s="566"/>
      <c r="T305" s="566"/>
      <c r="U305" s="566"/>
      <c r="V305" s="566"/>
      <c r="W305" s="566"/>
      <c r="X305" s="566"/>
      <c r="Y305" s="566"/>
      <c r="Z305" s="566"/>
      <c r="AA305" s="566"/>
      <c r="AB305" s="566"/>
      <c r="AC305" s="566"/>
      <c r="AD305" s="566"/>
      <c r="AE305" s="566"/>
      <c r="AF305" s="566"/>
      <c r="AG305" s="566"/>
      <c r="AH305" s="566"/>
    </row>
    <row r="306" spans="1:34" ht="15.75">
      <c r="A306" s="500"/>
      <c r="B306" s="566"/>
      <c r="C306" s="567"/>
      <c r="D306" s="567"/>
      <c r="E306" s="566"/>
      <c r="F306" s="566"/>
      <c r="G306" s="566"/>
      <c r="H306" s="566"/>
      <c r="I306" s="566"/>
      <c r="J306" s="566"/>
      <c r="K306" s="566"/>
      <c r="L306" s="566"/>
      <c r="M306" s="566"/>
      <c r="N306" s="566"/>
      <c r="O306" s="566"/>
      <c r="P306" s="566"/>
      <c r="Q306" s="566"/>
      <c r="R306" s="566"/>
      <c r="S306" s="566"/>
      <c r="T306" s="566"/>
      <c r="U306" s="566"/>
      <c r="V306" s="566"/>
      <c r="W306" s="566"/>
      <c r="X306" s="566"/>
      <c r="Y306" s="566"/>
      <c r="Z306" s="566"/>
      <c r="AA306" s="566"/>
      <c r="AB306" s="566"/>
      <c r="AC306" s="566"/>
      <c r="AD306" s="566"/>
      <c r="AE306" s="566"/>
      <c r="AF306" s="566"/>
      <c r="AG306" s="566"/>
      <c r="AH306" s="566"/>
    </row>
    <row r="307" spans="1:34" ht="15.75">
      <c r="A307" s="500"/>
      <c r="B307" s="566"/>
      <c r="C307" s="567"/>
      <c r="D307" s="567"/>
      <c r="E307" s="566"/>
      <c r="F307" s="566"/>
      <c r="G307" s="566"/>
      <c r="H307" s="566"/>
      <c r="I307" s="566"/>
      <c r="J307" s="566"/>
      <c r="K307" s="566"/>
      <c r="L307" s="566"/>
      <c r="M307" s="566"/>
      <c r="N307" s="566"/>
      <c r="O307" s="566"/>
      <c r="P307" s="566"/>
      <c r="Q307" s="566"/>
      <c r="R307" s="566"/>
      <c r="S307" s="566"/>
      <c r="T307" s="566"/>
      <c r="U307" s="566"/>
      <c r="V307" s="566"/>
      <c r="W307" s="566"/>
      <c r="X307" s="566"/>
      <c r="Y307" s="566"/>
      <c r="Z307" s="566"/>
      <c r="AA307" s="566"/>
      <c r="AB307" s="566"/>
      <c r="AC307" s="566"/>
      <c r="AD307" s="566"/>
      <c r="AE307" s="566"/>
      <c r="AF307" s="566"/>
      <c r="AG307" s="566"/>
      <c r="AH307" s="566"/>
    </row>
    <row r="308" spans="1:34" ht="15.75">
      <c r="A308" s="500"/>
      <c r="B308" s="566"/>
      <c r="C308" s="567"/>
      <c r="D308" s="567"/>
      <c r="E308" s="566"/>
      <c r="F308" s="566"/>
      <c r="G308" s="566"/>
      <c r="H308" s="566"/>
      <c r="I308" s="566"/>
      <c r="J308" s="566"/>
      <c r="K308" s="566"/>
      <c r="L308" s="566"/>
      <c r="M308" s="566"/>
      <c r="N308" s="566"/>
      <c r="O308" s="566"/>
      <c r="P308" s="566"/>
      <c r="Q308" s="566"/>
      <c r="R308" s="566"/>
      <c r="S308" s="566"/>
      <c r="T308" s="566"/>
      <c r="U308" s="566"/>
      <c r="V308" s="566"/>
      <c r="W308" s="566"/>
      <c r="X308" s="566"/>
      <c r="Y308" s="566"/>
      <c r="Z308" s="566"/>
      <c r="AA308" s="566"/>
      <c r="AB308" s="566"/>
      <c r="AC308" s="566"/>
      <c r="AD308" s="566"/>
      <c r="AE308" s="566"/>
      <c r="AF308" s="566"/>
      <c r="AG308" s="566"/>
      <c r="AH308" s="566"/>
    </row>
    <row r="309" spans="1:34" ht="15.75">
      <c r="A309" s="500"/>
      <c r="B309" s="566"/>
      <c r="C309" s="567"/>
      <c r="D309" s="567"/>
      <c r="E309" s="566"/>
      <c r="F309" s="566"/>
      <c r="G309" s="566"/>
      <c r="H309" s="566"/>
      <c r="I309" s="566"/>
      <c r="J309" s="566"/>
      <c r="K309" s="566"/>
      <c r="L309" s="566"/>
      <c r="M309" s="566"/>
      <c r="N309" s="566"/>
      <c r="O309" s="566"/>
      <c r="P309" s="566"/>
      <c r="Q309" s="566"/>
      <c r="R309" s="566"/>
      <c r="S309" s="566"/>
      <c r="T309" s="566"/>
      <c r="U309" s="566"/>
      <c r="V309" s="566"/>
      <c r="W309" s="566"/>
      <c r="X309" s="566"/>
      <c r="Y309" s="566"/>
      <c r="Z309" s="566"/>
      <c r="AA309" s="566"/>
      <c r="AB309" s="566"/>
      <c r="AC309" s="566"/>
      <c r="AD309" s="566"/>
      <c r="AE309" s="566"/>
      <c r="AF309" s="566"/>
      <c r="AG309" s="566"/>
      <c r="AH309" s="566"/>
    </row>
    <row r="310" spans="1:34" ht="15.75">
      <c r="A310" s="500"/>
      <c r="B310" s="566"/>
      <c r="C310" s="567"/>
      <c r="D310" s="567"/>
      <c r="E310" s="566"/>
      <c r="F310" s="566"/>
      <c r="G310" s="566"/>
      <c r="H310" s="566"/>
      <c r="I310" s="566"/>
      <c r="J310" s="566"/>
      <c r="K310" s="566"/>
      <c r="L310" s="566"/>
      <c r="M310" s="566"/>
      <c r="N310" s="566"/>
      <c r="O310" s="566"/>
      <c r="P310" s="566"/>
      <c r="Q310" s="566"/>
      <c r="R310" s="566"/>
      <c r="S310" s="566"/>
      <c r="T310" s="566"/>
      <c r="U310" s="566"/>
      <c r="V310" s="566"/>
      <c r="W310" s="566"/>
      <c r="X310" s="566"/>
      <c r="Y310" s="566"/>
      <c r="Z310" s="566"/>
      <c r="AA310" s="566"/>
      <c r="AB310" s="566"/>
      <c r="AC310" s="566"/>
      <c r="AD310" s="566"/>
      <c r="AE310" s="566"/>
      <c r="AF310" s="566"/>
      <c r="AG310" s="566"/>
      <c r="AH310" s="566"/>
    </row>
    <row r="311" spans="1:34" ht="15.75">
      <c r="A311" s="500"/>
      <c r="B311" s="566"/>
      <c r="C311" s="567"/>
      <c r="D311" s="567"/>
      <c r="E311" s="566"/>
      <c r="F311" s="566"/>
      <c r="G311" s="566"/>
      <c r="H311" s="566"/>
      <c r="I311" s="566"/>
      <c r="J311" s="566"/>
      <c r="K311" s="566"/>
      <c r="L311" s="566"/>
      <c r="M311" s="566"/>
      <c r="N311" s="566"/>
      <c r="O311" s="566"/>
      <c r="P311" s="566"/>
      <c r="Q311" s="566"/>
      <c r="R311" s="566"/>
      <c r="S311" s="566"/>
      <c r="T311" s="566"/>
      <c r="U311" s="566"/>
      <c r="V311" s="566"/>
      <c r="W311" s="566"/>
      <c r="X311" s="566"/>
      <c r="Y311" s="566"/>
      <c r="Z311" s="566"/>
      <c r="AA311" s="566"/>
      <c r="AB311" s="566"/>
      <c r="AC311" s="566"/>
      <c r="AD311" s="566"/>
      <c r="AE311" s="566"/>
      <c r="AF311" s="566"/>
      <c r="AG311" s="566"/>
      <c r="AH311" s="566"/>
    </row>
    <row r="312" spans="1:34" ht="15.75">
      <c r="A312" s="500"/>
      <c r="B312" s="566"/>
      <c r="C312" s="567"/>
      <c r="D312" s="567"/>
      <c r="E312" s="566"/>
      <c r="F312" s="566"/>
      <c r="G312" s="566"/>
      <c r="H312" s="566"/>
      <c r="I312" s="566"/>
      <c r="J312" s="566"/>
      <c r="K312" s="566"/>
      <c r="L312" s="566"/>
      <c r="M312" s="566"/>
      <c r="N312" s="566"/>
      <c r="O312" s="566"/>
      <c r="P312" s="566"/>
      <c r="Q312" s="566"/>
      <c r="R312" s="566"/>
      <c r="S312" s="566"/>
      <c r="T312" s="566"/>
      <c r="U312" s="566"/>
      <c r="V312" s="566"/>
      <c r="W312" s="566"/>
      <c r="X312" s="566"/>
      <c r="Y312" s="566"/>
      <c r="Z312" s="566"/>
      <c r="AA312" s="566"/>
      <c r="AB312" s="566"/>
      <c r="AC312" s="566"/>
      <c r="AD312" s="566"/>
      <c r="AE312" s="566"/>
      <c r="AF312" s="566"/>
      <c r="AG312" s="566"/>
      <c r="AH312" s="566"/>
    </row>
    <row r="313" spans="1:34" ht="15.75">
      <c r="A313" s="500"/>
      <c r="B313" s="566"/>
      <c r="C313" s="567"/>
      <c r="D313" s="567"/>
      <c r="E313" s="566"/>
      <c r="F313" s="566"/>
      <c r="G313" s="566"/>
      <c r="H313" s="566"/>
      <c r="I313" s="566"/>
      <c r="J313" s="566"/>
      <c r="K313" s="566"/>
      <c r="L313" s="566"/>
      <c r="M313" s="566"/>
      <c r="N313" s="566"/>
      <c r="O313" s="566"/>
      <c r="P313" s="566"/>
      <c r="Q313" s="566"/>
      <c r="R313" s="566"/>
      <c r="S313" s="566"/>
      <c r="T313" s="566"/>
      <c r="U313" s="566"/>
      <c r="V313" s="566"/>
      <c r="W313" s="566"/>
      <c r="X313" s="566"/>
      <c r="Y313" s="566"/>
      <c r="Z313" s="566"/>
      <c r="AA313" s="566"/>
      <c r="AB313" s="566"/>
      <c r="AC313" s="566"/>
      <c r="AD313" s="566"/>
      <c r="AE313" s="566"/>
      <c r="AF313" s="566"/>
      <c r="AG313" s="566"/>
      <c r="AH313" s="566"/>
    </row>
    <row r="314" spans="1:34" ht="15.75">
      <c r="A314" s="500"/>
      <c r="B314" s="566"/>
      <c r="C314" s="567"/>
      <c r="D314" s="567"/>
      <c r="E314" s="566"/>
      <c r="F314" s="566"/>
      <c r="G314" s="566"/>
      <c r="H314" s="566"/>
      <c r="I314" s="566"/>
      <c r="J314" s="566"/>
      <c r="K314" s="566"/>
      <c r="L314" s="566"/>
      <c r="M314" s="566"/>
      <c r="N314" s="566"/>
      <c r="O314" s="566"/>
      <c r="P314" s="566"/>
      <c r="Q314" s="566"/>
      <c r="R314" s="566"/>
      <c r="S314" s="566"/>
      <c r="T314" s="566"/>
      <c r="U314" s="566"/>
      <c r="V314" s="566"/>
      <c r="W314" s="566"/>
      <c r="X314" s="566"/>
      <c r="Y314" s="566"/>
      <c r="Z314" s="566"/>
      <c r="AA314" s="566"/>
      <c r="AB314" s="566"/>
      <c r="AC314" s="566"/>
      <c r="AD314" s="566"/>
      <c r="AE314" s="566"/>
      <c r="AF314" s="566"/>
      <c r="AG314" s="566"/>
      <c r="AH314" s="566"/>
    </row>
    <row r="315" spans="1:34" ht="15.75">
      <c r="A315" s="500"/>
      <c r="B315" s="566"/>
      <c r="C315" s="567"/>
      <c r="D315" s="567"/>
      <c r="E315" s="566"/>
      <c r="F315" s="566"/>
      <c r="G315" s="566"/>
      <c r="H315" s="566"/>
      <c r="I315" s="566"/>
      <c r="J315" s="566"/>
      <c r="K315" s="566"/>
      <c r="L315" s="566"/>
      <c r="M315" s="566"/>
      <c r="N315" s="566"/>
      <c r="O315" s="566"/>
      <c r="P315" s="566"/>
      <c r="Q315" s="566"/>
      <c r="R315" s="566"/>
      <c r="S315" s="566"/>
      <c r="T315" s="566"/>
      <c r="U315" s="566"/>
      <c r="V315" s="566"/>
      <c r="W315" s="566"/>
      <c r="X315" s="566"/>
      <c r="Y315" s="566"/>
      <c r="Z315" s="566"/>
      <c r="AA315" s="566"/>
      <c r="AB315" s="566"/>
      <c r="AC315" s="566"/>
      <c r="AD315" s="566"/>
      <c r="AE315" s="566"/>
      <c r="AF315" s="566"/>
      <c r="AG315" s="566"/>
      <c r="AH315" s="566"/>
    </row>
    <row r="316" spans="1:34" ht="15.75">
      <c r="A316" s="500"/>
      <c r="B316" s="566"/>
      <c r="C316" s="567"/>
      <c r="D316" s="567"/>
      <c r="E316" s="566"/>
      <c r="F316" s="566"/>
      <c r="G316" s="566"/>
      <c r="H316" s="566"/>
      <c r="I316" s="566"/>
      <c r="J316" s="566"/>
      <c r="K316" s="566"/>
      <c r="L316" s="566"/>
      <c r="M316" s="566"/>
      <c r="N316" s="566"/>
      <c r="O316" s="566"/>
      <c r="P316" s="566"/>
      <c r="Q316" s="566"/>
      <c r="R316" s="566"/>
      <c r="S316" s="566"/>
      <c r="T316" s="566"/>
      <c r="U316" s="566"/>
      <c r="V316" s="566"/>
      <c r="W316" s="566"/>
      <c r="X316" s="566"/>
      <c r="Y316" s="566"/>
      <c r="Z316" s="566"/>
      <c r="AA316" s="566"/>
      <c r="AB316" s="566"/>
      <c r="AC316" s="566"/>
      <c r="AD316" s="566"/>
      <c r="AE316" s="566"/>
      <c r="AF316" s="566"/>
      <c r="AG316" s="566"/>
      <c r="AH316" s="566"/>
    </row>
    <row r="317" spans="1:34" ht="15.75">
      <c r="A317" s="500"/>
      <c r="B317" s="566"/>
      <c r="C317" s="567"/>
      <c r="D317" s="567"/>
      <c r="E317" s="566"/>
      <c r="F317" s="566"/>
      <c r="G317" s="566"/>
      <c r="H317" s="566"/>
      <c r="I317" s="566"/>
      <c r="J317" s="566"/>
      <c r="K317" s="566"/>
      <c r="L317" s="566"/>
      <c r="M317" s="566"/>
      <c r="N317" s="566"/>
      <c r="O317" s="566"/>
      <c r="P317" s="566"/>
      <c r="Q317" s="566"/>
      <c r="R317" s="566"/>
      <c r="S317" s="566"/>
      <c r="T317" s="566"/>
      <c r="U317" s="566"/>
      <c r="V317" s="566"/>
      <c r="W317" s="566"/>
      <c r="X317" s="566"/>
      <c r="Y317" s="566"/>
      <c r="Z317" s="566"/>
      <c r="AA317" s="566"/>
      <c r="AB317" s="566"/>
      <c r="AC317" s="566"/>
      <c r="AD317" s="566"/>
      <c r="AE317" s="566"/>
      <c r="AF317" s="566"/>
      <c r="AG317" s="566"/>
      <c r="AH317" s="566"/>
    </row>
    <row r="318" spans="1:34" ht="15.75">
      <c r="A318" s="500"/>
      <c r="B318" s="566"/>
      <c r="C318" s="567"/>
      <c r="D318" s="567"/>
      <c r="E318" s="566"/>
      <c r="F318" s="566"/>
      <c r="G318" s="566"/>
      <c r="H318" s="566"/>
      <c r="I318" s="566"/>
      <c r="J318" s="566"/>
      <c r="K318" s="566"/>
      <c r="L318" s="566"/>
      <c r="M318" s="566"/>
      <c r="N318" s="566"/>
      <c r="O318" s="566"/>
      <c r="P318" s="566"/>
      <c r="Q318" s="566"/>
      <c r="R318" s="566"/>
      <c r="S318" s="566"/>
      <c r="T318" s="566"/>
      <c r="U318" s="566"/>
      <c r="V318" s="566"/>
      <c r="W318" s="566"/>
      <c r="X318" s="566"/>
      <c r="Y318" s="566"/>
      <c r="Z318" s="566"/>
      <c r="AA318" s="566"/>
      <c r="AB318" s="566"/>
      <c r="AC318" s="566"/>
      <c r="AD318" s="566"/>
      <c r="AE318" s="566"/>
      <c r="AF318" s="566"/>
      <c r="AG318" s="566"/>
      <c r="AH318" s="566"/>
    </row>
    <row r="319" spans="1:34" ht="15.75">
      <c r="A319" s="500"/>
      <c r="B319" s="566"/>
      <c r="C319" s="567"/>
      <c r="D319" s="567"/>
      <c r="E319" s="566"/>
      <c r="F319" s="566"/>
      <c r="G319" s="566"/>
      <c r="H319" s="566"/>
      <c r="I319" s="566"/>
      <c r="J319" s="566"/>
      <c r="K319" s="566"/>
      <c r="L319" s="566"/>
      <c r="M319" s="566"/>
      <c r="N319" s="566"/>
      <c r="O319" s="566"/>
      <c r="P319" s="566"/>
      <c r="Q319" s="566"/>
      <c r="R319" s="566"/>
      <c r="S319" s="566"/>
      <c r="T319" s="566"/>
      <c r="U319" s="566"/>
      <c r="V319" s="566"/>
      <c r="W319" s="566"/>
      <c r="X319" s="566"/>
      <c r="Y319" s="566"/>
      <c r="Z319" s="566"/>
      <c r="AA319" s="566"/>
      <c r="AB319" s="566"/>
      <c r="AC319" s="566"/>
      <c r="AD319" s="566"/>
      <c r="AE319" s="566"/>
      <c r="AF319" s="566"/>
      <c r="AG319" s="566"/>
      <c r="AH319" s="566"/>
    </row>
    <row r="320" spans="1:34" ht="15.75">
      <c r="A320" s="500"/>
      <c r="B320" s="566"/>
      <c r="C320" s="567"/>
      <c r="D320" s="567"/>
      <c r="E320" s="566"/>
      <c r="F320" s="566"/>
      <c r="G320" s="566"/>
      <c r="H320" s="566"/>
      <c r="I320" s="566"/>
      <c r="J320" s="566"/>
      <c r="K320" s="566"/>
      <c r="L320" s="566"/>
      <c r="M320" s="566"/>
      <c r="N320" s="566"/>
      <c r="O320" s="566"/>
      <c r="P320" s="566"/>
      <c r="Q320" s="566"/>
      <c r="R320" s="566"/>
      <c r="S320" s="566"/>
      <c r="T320" s="566"/>
      <c r="U320" s="566"/>
      <c r="V320" s="566"/>
      <c r="W320" s="566"/>
      <c r="X320" s="566"/>
      <c r="Y320" s="566"/>
      <c r="Z320" s="566"/>
      <c r="AA320" s="566"/>
      <c r="AB320" s="566"/>
      <c r="AC320" s="566"/>
      <c r="AD320" s="566"/>
      <c r="AE320" s="566"/>
      <c r="AF320" s="566"/>
      <c r="AG320" s="566"/>
      <c r="AH320" s="566"/>
    </row>
    <row r="321" spans="1:34" ht="15.75">
      <c r="A321" s="500"/>
      <c r="B321" s="566"/>
      <c r="C321" s="567"/>
      <c r="D321" s="567"/>
      <c r="E321" s="566"/>
      <c r="F321" s="566"/>
      <c r="G321" s="566"/>
      <c r="H321" s="566"/>
      <c r="I321" s="566"/>
      <c r="J321" s="566"/>
      <c r="K321" s="566"/>
      <c r="L321" s="566"/>
      <c r="M321" s="566"/>
      <c r="N321" s="566"/>
      <c r="O321" s="566"/>
      <c r="P321" s="566"/>
      <c r="Q321" s="566"/>
      <c r="R321" s="566"/>
      <c r="S321" s="566"/>
      <c r="T321" s="566"/>
      <c r="U321" s="566"/>
      <c r="V321" s="566"/>
      <c r="W321" s="566"/>
      <c r="X321" s="566"/>
      <c r="Y321" s="566"/>
      <c r="Z321" s="566"/>
      <c r="AA321" s="566"/>
      <c r="AB321" s="566"/>
      <c r="AC321" s="566"/>
      <c r="AD321" s="566"/>
      <c r="AE321" s="566"/>
      <c r="AF321" s="566"/>
      <c r="AG321" s="566"/>
      <c r="AH321" s="566"/>
    </row>
    <row r="322" spans="1:34" ht="15.75">
      <c r="A322" s="500"/>
      <c r="B322" s="566"/>
      <c r="C322" s="567"/>
      <c r="D322" s="567"/>
      <c r="E322" s="566"/>
      <c r="F322" s="566"/>
      <c r="G322" s="566"/>
      <c r="H322" s="566"/>
      <c r="I322" s="566"/>
      <c r="J322" s="566"/>
      <c r="K322" s="566"/>
      <c r="L322" s="566"/>
      <c r="M322" s="566"/>
      <c r="N322" s="566"/>
      <c r="O322" s="566"/>
      <c r="P322" s="566"/>
      <c r="Q322" s="566"/>
      <c r="R322" s="566"/>
      <c r="S322" s="566"/>
      <c r="T322" s="566"/>
      <c r="U322" s="566"/>
      <c r="V322" s="566"/>
      <c r="W322" s="566"/>
      <c r="X322" s="566"/>
      <c r="Y322" s="566"/>
      <c r="Z322" s="566"/>
      <c r="AA322" s="566"/>
      <c r="AB322" s="566"/>
      <c r="AC322" s="566"/>
      <c r="AD322" s="566"/>
      <c r="AE322" s="566"/>
      <c r="AF322" s="566"/>
      <c r="AG322" s="566"/>
      <c r="AH322" s="566"/>
    </row>
    <row r="323" spans="1:34" ht="15.75">
      <c r="A323" s="500"/>
      <c r="B323" s="566"/>
      <c r="C323" s="567"/>
      <c r="D323" s="567"/>
      <c r="E323" s="566"/>
      <c r="F323" s="566"/>
      <c r="G323" s="566"/>
      <c r="H323" s="566"/>
      <c r="I323" s="566"/>
      <c r="J323" s="566"/>
      <c r="K323" s="566"/>
      <c r="L323" s="566"/>
      <c r="M323" s="566"/>
      <c r="N323" s="566"/>
      <c r="O323" s="566"/>
      <c r="P323" s="566"/>
      <c r="Q323" s="566"/>
      <c r="R323" s="566"/>
      <c r="S323" s="566"/>
      <c r="T323" s="566"/>
      <c r="U323" s="566"/>
      <c r="V323" s="566"/>
      <c r="W323" s="566"/>
      <c r="X323" s="566"/>
      <c r="Y323" s="566"/>
      <c r="Z323" s="566"/>
      <c r="AA323" s="566"/>
      <c r="AB323" s="566"/>
      <c r="AC323" s="566"/>
      <c r="AD323" s="566"/>
      <c r="AE323" s="566"/>
      <c r="AF323" s="566"/>
      <c r="AG323" s="566"/>
      <c r="AH323" s="566"/>
    </row>
    <row r="324" spans="1:34" ht="15.75">
      <c r="A324" s="500"/>
      <c r="B324" s="566"/>
      <c r="C324" s="567"/>
      <c r="D324" s="567"/>
      <c r="E324" s="566"/>
      <c r="F324" s="566"/>
      <c r="G324" s="566"/>
      <c r="H324" s="566"/>
      <c r="I324" s="566"/>
      <c r="J324" s="566"/>
      <c r="K324" s="566"/>
      <c r="L324" s="566"/>
      <c r="M324" s="566"/>
      <c r="N324" s="566"/>
      <c r="O324" s="566"/>
      <c r="P324" s="566"/>
      <c r="Q324" s="566"/>
      <c r="R324" s="566"/>
      <c r="S324" s="566"/>
      <c r="T324" s="566"/>
      <c r="U324" s="566"/>
      <c r="V324" s="566"/>
      <c r="W324" s="566"/>
      <c r="X324" s="566"/>
      <c r="Y324" s="566"/>
      <c r="Z324" s="566"/>
      <c r="AA324" s="566"/>
      <c r="AB324" s="566"/>
      <c r="AC324" s="566"/>
      <c r="AD324" s="566"/>
      <c r="AE324" s="566"/>
      <c r="AF324" s="566"/>
      <c r="AG324" s="566"/>
      <c r="AH324" s="566"/>
    </row>
    <row r="325" spans="1:34" ht="15.75">
      <c r="A325" s="500"/>
      <c r="B325" s="566"/>
      <c r="C325" s="567"/>
      <c r="D325" s="567"/>
      <c r="E325" s="566"/>
      <c r="F325" s="566"/>
      <c r="G325" s="566"/>
      <c r="H325" s="566"/>
      <c r="I325" s="566"/>
      <c r="J325" s="566"/>
      <c r="K325" s="566"/>
      <c r="L325" s="566"/>
      <c r="M325" s="566"/>
      <c r="N325" s="566"/>
      <c r="O325" s="566"/>
      <c r="P325" s="566"/>
      <c r="Q325" s="566"/>
      <c r="R325" s="566"/>
      <c r="S325" s="566"/>
      <c r="T325" s="566"/>
      <c r="U325" s="566"/>
      <c r="V325" s="566"/>
      <c r="W325" s="566"/>
      <c r="X325" s="566"/>
      <c r="Y325" s="566"/>
      <c r="Z325" s="566"/>
      <c r="AA325" s="566"/>
      <c r="AB325" s="566"/>
      <c r="AC325" s="566"/>
      <c r="AD325" s="566"/>
      <c r="AE325" s="566"/>
      <c r="AF325" s="566"/>
      <c r="AG325" s="566"/>
      <c r="AH325" s="566"/>
    </row>
    <row r="326" spans="1:34" ht="15.75">
      <c r="A326" s="500"/>
      <c r="B326" s="566"/>
      <c r="C326" s="567"/>
      <c r="D326" s="567"/>
      <c r="E326" s="566"/>
      <c r="F326" s="566"/>
      <c r="G326" s="566"/>
      <c r="H326" s="566"/>
      <c r="I326" s="566"/>
      <c r="J326" s="566"/>
      <c r="K326" s="566"/>
      <c r="L326" s="566"/>
      <c r="M326" s="566"/>
      <c r="N326" s="566"/>
      <c r="O326" s="566"/>
      <c r="P326" s="566"/>
      <c r="Q326" s="566"/>
      <c r="R326" s="566"/>
      <c r="S326" s="566"/>
      <c r="T326" s="566"/>
      <c r="U326" s="566"/>
      <c r="V326" s="566"/>
      <c r="W326" s="566"/>
      <c r="X326" s="566"/>
      <c r="Y326" s="566"/>
      <c r="Z326" s="566"/>
      <c r="AA326" s="566"/>
      <c r="AB326" s="566"/>
      <c r="AC326" s="566"/>
      <c r="AD326" s="566"/>
      <c r="AE326" s="566"/>
      <c r="AF326" s="566"/>
      <c r="AG326" s="566"/>
      <c r="AH326" s="566"/>
    </row>
    <row r="327" spans="1:34" ht="15.75">
      <c r="A327" s="500"/>
      <c r="B327" s="566"/>
      <c r="C327" s="567"/>
      <c r="D327" s="567"/>
      <c r="E327" s="566"/>
      <c r="F327" s="566"/>
      <c r="G327" s="566"/>
      <c r="H327" s="566"/>
      <c r="I327" s="566"/>
      <c r="J327" s="566"/>
      <c r="K327" s="566"/>
      <c r="L327" s="566"/>
      <c r="M327" s="566"/>
      <c r="N327" s="566"/>
      <c r="O327" s="566"/>
      <c r="P327" s="566"/>
      <c r="Q327" s="566"/>
      <c r="R327" s="566"/>
      <c r="S327" s="566"/>
      <c r="T327" s="566"/>
      <c r="U327" s="566"/>
      <c r="V327" s="566"/>
      <c r="W327" s="566"/>
      <c r="X327" s="566"/>
      <c r="Y327" s="566"/>
      <c r="Z327" s="566"/>
      <c r="AA327" s="566"/>
      <c r="AB327" s="566"/>
      <c r="AC327" s="566"/>
      <c r="AD327" s="566"/>
      <c r="AE327" s="566"/>
      <c r="AF327" s="566"/>
      <c r="AG327" s="566"/>
      <c r="AH327" s="566"/>
    </row>
    <row r="328" spans="3:4" ht="15.75">
      <c r="C328" s="562"/>
      <c r="D328" s="562"/>
    </row>
    <row r="329" spans="3:4" ht="15.75">
      <c r="C329" s="562"/>
      <c r="D329" s="562"/>
    </row>
    <row r="330" spans="3:4" ht="15.75">
      <c r="C330" s="562"/>
      <c r="D330" s="562"/>
    </row>
    <row r="331" spans="3:4" ht="15.75">
      <c r="C331" s="562"/>
      <c r="D331" s="562"/>
    </row>
    <row r="332" spans="3:4" ht="15.75">
      <c r="C332" s="562"/>
      <c r="D332" s="562"/>
    </row>
    <row r="333" spans="3:4" ht="15.75">
      <c r="C333" s="562"/>
      <c r="D333" s="562"/>
    </row>
    <row r="334" spans="3:4" ht="15.75">
      <c r="C334" s="562"/>
      <c r="D334" s="562"/>
    </row>
    <row r="335" spans="3:4" ht="15.75">
      <c r="C335" s="562"/>
      <c r="D335" s="562"/>
    </row>
    <row r="336" spans="3:4" ht="15.75">
      <c r="C336" s="562"/>
      <c r="D336" s="562"/>
    </row>
    <row r="337" spans="3:4" ht="15.75">
      <c r="C337" s="562"/>
      <c r="D337" s="562"/>
    </row>
    <row r="338" spans="3:4" ht="15.75">
      <c r="C338" s="562"/>
      <c r="D338" s="562"/>
    </row>
    <row r="339" spans="3:4" ht="15.75">
      <c r="C339" s="562"/>
      <c r="D339" s="562"/>
    </row>
    <row r="340" spans="3:4" ht="15.75">
      <c r="C340" s="562"/>
      <c r="D340" s="562"/>
    </row>
    <row r="341" spans="3:4" ht="15.75">
      <c r="C341" s="562"/>
      <c r="D341" s="562"/>
    </row>
    <row r="342" spans="3:4" ht="15.75">
      <c r="C342" s="562"/>
      <c r="D342" s="562"/>
    </row>
    <row r="343" spans="3:4" ht="15.75">
      <c r="C343" s="562"/>
      <c r="D343" s="562"/>
    </row>
    <row r="344" spans="3:4" ht="15.75">
      <c r="C344" s="562"/>
      <c r="D344" s="562"/>
    </row>
    <row r="345" spans="3:4" ht="15.75">
      <c r="C345" s="562"/>
      <c r="D345" s="562"/>
    </row>
    <row r="346" spans="3:4" ht="15.75">
      <c r="C346" s="562"/>
      <c r="D346" s="562"/>
    </row>
    <row r="347" spans="3:4" ht="15.75">
      <c r="C347" s="562"/>
      <c r="D347" s="562"/>
    </row>
    <row r="348" spans="3:4" ht="15.75">
      <c r="C348" s="562"/>
      <c r="D348" s="562"/>
    </row>
    <row r="349" spans="3:4" ht="15.75">
      <c r="C349" s="562"/>
      <c r="D349" s="562"/>
    </row>
    <row r="350" spans="3:4" ht="15.75">
      <c r="C350" s="562"/>
      <c r="D350" s="562"/>
    </row>
    <row r="351" spans="3:4" ht="15.75">
      <c r="C351" s="562"/>
      <c r="D351" s="562"/>
    </row>
    <row r="352" spans="3:4" ht="15.75">
      <c r="C352" s="562"/>
      <c r="D352" s="562"/>
    </row>
    <row r="353" spans="3:4" ht="15.75">
      <c r="C353" s="562"/>
      <c r="D353" s="562"/>
    </row>
    <row r="354" spans="3:4" ht="15.75">
      <c r="C354" s="562"/>
      <c r="D354" s="562"/>
    </row>
    <row r="355" spans="3:4" ht="15.75">
      <c r="C355" s="562"/>
      <c r="D355" s="562"/>
    </row>
    <row r="356" spans="3:4" ht="15.75">
      <c r="C356" s="562"/>
      <c r="D356" s="562"/>
    </row>
    <row r="357" spans="3:4" ht="15.75">
      <c r="C357" s="562"/>
      <c r="D357" s="562"/>
    </row>
    <row r="358" spans="3:4" ht="15.75">
      <c r="C358" s="562"/>
      <c r="D358" s="562"/>
    </row>
    <row r="359" spans="3:4" ht="15.75">
      <c r="C359" s="562"/>
      <c r="D359" s="562"/>
    </row>
    <row r="360" spans="3:4" ht="15.75">
      <c r="C360" s="562"/>
      <c r="D360" s="562"/>
    </row>
    <row r="361" spans="3:4" ht="15.75">
      <c r="C361" s="562"/>
      <c r="D361" s="562"/>
    </row>
    <row r="362" spans="3:4" ht="15.75">
      <c r="C362" s="562"/>
      <c r="D362" s="562"/>
    </row>
    <row r="363" spans="3:4" ht="15.75">
      <c r="C363" s="562"/>
      <c r="D363" s="562"/>
    </row>
    <row r="364" spans="3:4" ht="15.75">
      <c r="C364" s="562"/>
      <c r="D364" s="562"/>
    </row>
    <row r="365" spans="3:4" ht="15.75">
      <c r="C365" s="562"/>
      <c r="D365" s="562"/>
    </row>
    <row r="366" spans="3:4" ht="15.75">
      <c r="C366" s="562"/>
      <c r="D366" s="562"/>
    </row>
    <row r="367" spans="3:4" ht="15.75">
      <c r="C367" s="562"/>
      <c r="D367" s="562"/>
    </row>
    <row r="368" spans="3:4" ht="15.75">
      <c r="C368" s="562"/>
      <c r="D368" s="562"/>
    </row>
    <row r="369" spans="3:4" ht="15.75">
      <c r="C369" s="562"/>
      <c r="D369" s="562"/>
    </row>
    <row r="370" spans="3:4" ht="15.75">
      <c r="C370" s="562"/>
      <c r="D370" s="562"/>
    </row>
    <row r="371" spans="3:4" ht="15.75">
      <c r="C371" s="562"/>
      <c r="D371" s="562"/>
    </row>
    <row r="372" spans="3:4" ht="15.75">
      <c r="C372" s="562"/>
      <c r="D372" s="562"/>
    </row>
    <row r="373" spans="3:4" ht="15.75">
      <c r="C373" s="562"/>
      <c r="D373" s="562"/>
    </row>
    <row r="374" spans="3:4" ht="15.75">
      <c r="C374" s="562"/>
      <c r="D374" s="562"/>
    </row>
    <row r="375" spans="3:4" ht="15.75">
      <c r="C375" s="562"/>
      <c r="D375" s="562"/>
    </row>
    <row r="376" spans="3:4" ht="15.75">
      <c r="C376" s="562"/>
      <c r="D376" s="562"/>
    </row>
    <row r="377" spans="3:4" ht="15.75">
      <c r="C377" s="562"/>
      <c r="D377" s="562"/>
    </row>
    <row r="378" spans="3:4" ht="15.75">
      <c r="C378" s="562"/>
      <c r="D378" s="562"/>
    </row>
    <row r="379" spans="3:4" ht="15.75">
      <c r="C379" s="562"/>
      <c r="D379" s="562"/>
    </row>
    <row r="380" spans="3:4" ht="15.75">
      <c r="C380" s="562"/>
      <c r="D380" s="562"/>
    </row>
    <row r="381" spans="3:4" ht="15.75">
      <c r="C381" s="562"/>
      <c r="D381" s="562"/>
    </row>
    <row r="382" spans="3:4" ht="15.75">
      <c r="C382" s="562"/>
      <c r="D382" s="562"/>
    </row>
    <row r="383" spans="3:4" ht="15.75">
      <c r="C383" s="562"/>
      <c r="D383" s="562"/>
    </row>
    <row r="384" spans="3:4" ht="15.75">
      <c r="C384" s="562"/>
      <c r="D384" s="562"/>
    </row>
    <row r="385" spans="3:4" ht="15.75">
      <c r="C385" s="562"/>
      <c r="D385" s="562"/>
    </row>
    <row r="386" spans="3:4" ht="15.75">
      <c r="C386" s="562"/>
      <c r="D386" s="562"/>
    </row>
    <row r="387" spans="3:4" ht="15.75">
      <c r="C387" s="562"/>
      <c r="D387" s="562"/>
    </row>
    <row r="388" spans="3:4" ht="15.75">
      <c r="C388" s="562"/>
      <c r="D388" s="562"/>
    </row>
    <row r="389" spans="3:4" ht="15.75">
      <c r="C389" s="562"/>
      <c r="D389" s="562"/>
    </row>
    <row r="390" spans="3:4" ht="15.75">
      <c r="C390" s="562"/>
      <c r="D390" s="562"/>
    </row>
    <row r="391" spans="3:4" ht="15.75">
      <c r="C391" s="562"/>
      <c r="D391" s="562"/>
    </row>
    <row r="392" spans="3:4" ht="15.75">
      <c r="C392" s="562"/>
      <c r="D392" s="562"/>
    </row>
    <row r="393" spans="3:4" ht="15.75">
      <c r="C393" s="562"/>
      <c r="D393" s="562"/>
    </row>
    <row r="394" spans="3:4" ht="15.75">
      <c r="C394" s="562"/>
      <c r="D394" s="562"/>
    </row>
    <row r="395" spans="3:4" ht="15.75">
      <c r="C395" s="562"/>
      <c r="D395" s="562"/>
    </row>
    <row r="396" spans="3:4" ht="15.75">
      <c r="C396" s="562"/>
      <c r="D396" s="562"/>
    </row>
    <row r="397" spans="3:4" ht="15.75">
      <c r="C397" s="562"/>
      <c r="D397" s="562"/>
    </row>
    <row r="398" spans="3:4" ht="15.75">
      <c r="C398" s="562"/>
      <c r="D398" s="562"/>
    </row>
    <row r="399" spans="3:4" ht="15.75">
      <c r="C399" s="562"/>
      <c r="D399" s="562"/>
    </row>
    <row r="400" spans="3:4" ht="15.75">
      <c r="C400" s="562"/>
      <c r="D400" s="562"/>
    </row>
    <row r="401" spans="3:4" ht="15.75">
      <c r="C401" s="562"/>
      <c r="D401" s="562"/>
    </row>
    <row r="402" spans="3:4" ht="15.75">
      <c r="C402" s="562"/>
      <c r="D402" s="562"/>
    </row>
    <row r="403" spans="3:4" ht="15.75">
      <c r="C403" s="562"/>
      <c r="D403" s="562"/>
    </row>
    <row r="404" spans="3:4" ht="15.75">
      <c r="C404" s="562"/>
      <c r="D404" s="562"/>
    </row>
    <row r="405" spans="3:4" ht="15.75">
      <c r="C405" s="562"/>
      <c r="D405" s="562"/>
    </row>
    <row r="406" spans="3:4" ht="15.75">
      <c r="C406" s="562"/>
      <c r="D406" s="562"/>
    </row>
    <row r="407" spans="3:4" ht="15.75">
      <c r="C407" s="562"/>
      <c r="D407" s="562"/>
    </row>
    <row r="408" spans="3:4" ht="15.75">
      <c r="C408" s="562"/>
      <c r="D408" s="562"/>
    </row>
    <row r="409" spans="3:4" ht="15.75">
      <c r="C409" s="562"/>
      <c r="D409" s="562"/>
    </row>
    <row r="410" spans="3:4" ht="15.75">
      <c r="C410" s="562"/>
      <c r="D410" s="562"/>
    </row>
    <row r="411" spans="3:4" ht="15.75">
      <c r="C411" s="562"/>
      <c r="D411" s="562"/>
    </row>
    <row r="412" spans="3:4" ht="15.75">
      <c r="C412" s="562"/>
      <c r="D412" s="562"/>
    </row>
    <row r="413" spans="3:4" ht="15.75">
      <c r="C413" s="562"/>
      <c r="D413" s="562"/>
    </row>
    <row r="414" spans="3:4" ht="15.75">
      <c r="C414" s="562"/>
      <c r="D414" s="562"/>
    </row>
    <row r="415" spans="3:4" ht="15.75">
      <c r="C415" s="562"/>
      <c r="D415" s="562"/>
    </row>
    <row r="416" spans="3:4" ht="15.75">
      <c r="C416" s="562"/>
      <c r="D416" s="562"/>
    </row>
    <row r="417" spans="3:4" ht="15.75">
      <c r="C417" s="562"/>
      <c r="D417" s="562"/>
    </row>
    <row r="418" spans="3:4" ht="15.75">
      <c r="C418" s="562"/>
      <c r="D418" s="562"/>
    </row>
    <row r="419" spans="3:4" ht="15.75">
      <c r="C419" s="562"/>
      <c r="D419" s="562"/>
    </row>
    <row r="420" spans="3:4" ht="15.75">
      <c r="C420" s="562"/>
      <c r="D420" s="562"/>
    </row>
    <row r="421" spans="3:4" ht="15.75">
      <c r="C421" s="562"/>
      <c r="D421" s="562"/>
    </row>
    <row r="422" spans="3:4" ht="15.75">
      <c r="C422" s="562"/>
      <c r="D422" s="562"/>
    </row>
    <row r="423" spans="3:4" ht="15.75">
      <c r="C423" s="562"/>
      <c r="D423" s="562"/>
    </row>
    <row r="424" spans="3:4" ht="15.75">
      <c r="C424" s="562"/>
      <c r="D424" s="562"/>
    </row>
    <row r="425" spans="3:4" ht="15.75">
      <c r="C425" s="562"/>
      <c r="D425" s="562"/>
    </row>
    <row r="426" spans="3:4" ht="15.75">
      <c r="C426" s="562"/>
      <c r="D426" s="562"/>
    </row>
    <row r="427" spans="3:4" ht="15.75">
      <c r="C427" s="562"/>
      <c r="D427" s="562"/>
    </row>
    <row r="428" spans="3:4" ht="15.75">
      <c r="C428" s="562"/>
      <c r="D428" s="562"/>
    </row>
    <row r="429" spans="3:4" ht="15.75">
      <c r="C429" s="562"/>
      <c r="D429" s="562"/>
    </row>
    <row r="430" spans="3:4" ht="15.75">
      <c r="C430" s="562"/>
      <c r="D430" s="562"/>
    </row>
    <row r="431" spans="3:4" ht="15.75">
      <c r="C431" s="562"/>
      <c r="D431" s="562"/>
    </row>
    <row r="432" spans="3:4" ht="15.75">
      <c r="C432" s="562"/>
      <c r="D432" s="562"/>
    </row>
    <row r="433" spans="3:4" ht="15.75">
      <c r="C433" s="562"/>
      <c r="D433" s="562"/>
    </row>
    <row r="434" spans="3:4" ht="15.75">
      <c r="C434" s="562"/>
      <c r="D434" s="562"/>
    </row>
    <row r="435" spans="3:4" ht="15.75">
      <c r="C435" s="562"/>
      <c r="D435" s="562"/>
    </row>
    <row r="436" spans="3:4" ht="15.75">
      <c r="C436" s="562"/>
      <c r="D436" s="562"/>
    </row>
    <row r="437" spans="3:4" ht="15.75">
      <c r="C437" s="562"/>
      <c r="D437" s="562"/>
    </row>
    <row r="438" spans="3:4" ht="15.75">
      <c r="C438" s="562"/>
      <c r="D438" s="562"/>
    </row>
    <row r="439" spans="3:4" ht="15.75">
      <c r="C439" s="562"/>
      <c r="D439" s="562"/>
    </row>
    <row r="440" spans="3:4" ht="15.75">
      <c r="C440" s="562"/>
      <c r="D440" s="562"/>
    </row>
    <row r="441" spans="3:4" ht="15.75">
      <c r="C441" s="562"/>
      <c r="D441" s="562"/>
    </row>
    <row r="442" spans="3:4" ht="15.75">
      <c r="C442" s="562"/>
      <c r="D442" s="562"/>
    </row>
    <row r="443" spans="3:4" ht="15.75">
      <c r="C443" s="562"/>
      <c r="D443" s="562"/>
    </row>
    <row r="444" spans="3:4" ht="15.75">
      <c r="C444" s="562"/>
      <c r="D444" s="562"/>
    </row>
    <row r="445" spans="3:4" ht="15.75">
      <c r="C445" s="562"/>
      <c r="D445" s="562"/>
    </row>
    <row r="446" spans="3:4" ht="15.75">
      <c r="C446" s="562"/>
      <c r="D446" s="562"/>
    </row>
    <row r="447" spans="3:4" ht="15.75">
      <c r="C447" s="562"/>
      <c r="D447" s="562"/>
    </row>
    <row r="448" spans="3:4" ht="15.75">
      <c r="C448" s="562"/>
      <c r="D448" s="562"/>
    </row>
    <row r="449" spans="3:4" ht="15.75">
      <c r="C449" s="562"/>
      <c r="D449" s="562"/>
    </row>
    <row r="450" spans="3:4" ht="15.75">
      <c r="C450" s="562"/>
      <c r="D450" s="562"/>
    </row>
    <row r="451" spans="3:4" ht="15.75">
      <c r="C451" s="562"/>
      <c r="D451" s="562"/>
    </row>
    <row r="452" spans="3:4" ht="15.75">
      <c r="C452" s="562"/>
      <c r="D452" s="562"/>
    </row>
  </sheetData>
  <sheetProtection/>
  <protectedRanges>
    <protectedRange sqref="C162" name="Tartom?ny5_6_2_1_1"/>
    <protectedRange sqref="B116:B123" name="Tartom?ny5_6_1_2_1"/>
    <protectedRange sqref="E120:AB120 C120" name="Tartom?ny6_1_1_1_1_1_1"/>
    <protectedRange sqref="C128" name="Tartom?ny1_2_1"/>
    <protectedRange sqref="T158:V159 Z158:AB159 C158:C159 E158:P159" name="Tartom?ny9_1_1"/>
    <protectedRange sqref="W165:Y165" name="Tartom?ny5_1_1_1"/>
    <protectedRange sqref="Z165:AB165 C165 E165:V165" name="Tartom?ny9_1_1_3"/>
    <protectedRange sqref="A120:A123" name="Tartom?ny5_6_4_1_1_1"/>
    <protectedRange sqref="A151:A154 A157" name="Tartom?ny9_1_1_1_1"/>
    <protectedRange sqref="B112" name="Tartom?ny5_6_1"/>
    <protectedRange sqref="B113:B115" name="Tartom?ny5_6_1_2_1_1"/>
    <protectedRange sqref="D158:D159" name="Tartom?ny9_1_1_1"/>
    <protectedRange sqref="D165" name="Tartom?ny9_1_1_3_1"/>
    <protectedRange sqref="AF78:AF79 AH78:AH79 AF87 AH87 AH81:AH84 AF81:AF84" name="Tartom?ny10_1_1_2_1_2_3"/>
    <protectedRange sqref="E78:P79 E87:P87 E81:P84" name="Tartom?ny3_1_3_1_2_1_1_2_4"/>
    <protectedRange sqref="C78 C87 C82:C84" name="Tartom?ny3_1_1_2_2_1_2_1_1_2_3"/>
    <protectedRange sqref="C79 C81" name="Tartom?ny3_1_1_2_2_1_1_2_1_1_2_1"/>
    <protectedRange sqref="Q78:AB79 Q87:AB87 Q81:AB84" name="Tartom?ny3_1_3_1_2_1_1_2_1_3"/>
    <protectedRange sqref="AH92 AH85:AH86 AH100:AH102 AH95:AH98" name="Tartom?ny12_1_2_1_2_2"/>
    <protectedRange sqref="AH93:AH94 AF93:AF94" name="Tartom?ny10_1_1_2_1_3_1"/>
    <protectedRange sqref="E94:S94" name="Tartom?ny3_1_3_1_2_1_1_3_2"/>
    <protectedRange sqref="C94" name="Tartom?ny3_1_1_2_2_1_2_1_1_3_1"/>
    <protectedRange sqref="J99:S99 G85:G86 G99 J103:S104 E92:S92 G103:G104 C92 B86:C86 B85:B86 C85 B100 J85:S86 C95 E100:S102 E95:S98 B101:C104 B91:B97 C97 B98:C99" name="Tartom?ny5_6_3_1_1_2_3"/>
    <protectedRange sqref="E85:F86 E103:F104 E99:F99 H99:I99 H103:I104 H85:I86" name="Tartom?ny5_4_2_3_1_1_2_1"/>
    <protectedRange sqref="C91 C100" name="Tartom?ny3_1_1_2_3_2_1_1_2_1"/>
    <protectedRange sqref="T94:X94 Z94:AB94" name="Tartom?ny3_1_3_1_2_1_1_3_1_1"/>
    <protectedRange sqref="T92:AB92 T85:AB86 T95:AB104" name="Tartom?ny5_6_3_1_1_2_1_2"/>
    <protectedRange sqref="D103:D104" name="Tartom?ny5_4_2_1_2_1_1_2_1_2"/>
    <protectedRange sqref="D99 D85:D86" name="Tartom?ny5_4_2_1_2_1_1_2_1_1_1"/>
    <protectedRange sqref="AH70 AF70" name="Tartom?ny12_1_1_1_1"/>
    <protectedRange sqref="R65:AB65 Q64:S64 E64:O65 E71:AB74" name="Tartom?ny3_1_1_1_2_1"/>
    <protectedRange sqref="AG70 R70:AB70 E70:P70" name="Tartom?ny5_1_3_2_1"/>
    <protectedRange sqref="AH74 AF65:AG65 AF71:AG71 AG72:AG73 AF72:AF74" name="Tartom?ny10_1_1_1_1"/>
    <protectedRange sqref="AG74 AH65 AH71:AH73" name="Tartom?ny3_1_1_1_1_1_1"/>
    <protectedRange sqref="C70" name="Tartom?ny5_1_3_1_1_1"/>
    <protectedRange sqref="C64:C65 C71:C72" name="Tartom?ny3_1_1_2_2_2_1"/>
    <protectedRange sqref="A72" name="Tartom?ny3_1_1_2_2_1_1"/>
    <protectedRange sqref="A70" name="Tartom?ny5_1_3_1_1_1_1_1_1"/>
    <protectedRange sqref="C96" name="Tartom?ny3_1_1_2_3_2_1_1_2_2"/>
    <protectedRange sqref="B42" name="Tartom?ny1_2_1_1_1"/>
    <protectedRange sqref="AF111:AH111" name="Tartom?ny5_6"/>
    <protectedRange sqref="J111:AB111 G111 B111:C111" name="Tartom?ny5_6_1_2"/>
    <protectedRange sqref="H111:I111 D111:F111" name="Tartom?ny5_4_1_1"/>
    <protectedRange sqref="AF80 AH80" name="Tartom?ny10_1_1_2_1_2_3_1"/>
    <protectedRange sqref="E80:P80" name="Tartom?ny3_1_3_1_2_1_1_2_4_1"/>
    <protectedRange sqref="C80" name="Tartom?ny3_1_1_2_2_1_1_2_1_1_2_1_1"/>
    <protectedRange sqref="Q80:AB80" name="Tartom?ny3_1_3_1_2_1_1_2_1_3_1"/>
    <protectedRange sqref="C26:C27 C35 B25:B39" name="Tartom?ny3_2_1_2_1_1"/>
    <protectedRange sqref="B11" name="Tartom?ny1_1_5_2_1"/>
    <protectedRange sqref="B16" name="Tartom?ny3_2_3_1_1_1"/>
    <protectedRange sqref="B43:B44" name="Tartom?ny1_2_1_1"/>
    <protectedRange sqref="B45:B50" name="Tartom?ny3_2_2_1_1_1_1_1"/>
    <protectedRange sqref="C45:C50" name="Tartom?ny3_2_1_1_2_1_1_1_1"/>
    <protectedRange sqref="A111" name="Tartom?ny5_6_2"/>
    <protectedRange sqref="AA107" name="Tartom?ny5_6_3"/>
    <protectedRange sqref="B13:B15" name="Tartom?ny1_1_5_2_1_1"/>
    <protectedRange sqref="C15" name="Tartom?ny1_1_1_1_1_1_1"/>
    <protectedRange sqref="B12" name="Tartom?ny1_1_5_1_1_1_1"/>
  </protectedRanges>
  <mergeCells count="57">
    <mergeCell ref="AC6:AC8"/>
    <mergeCell ref="W7:Y7"/>
    <mergeCell ref="A1:AH1"/>
    <mergeCell ref="A2:AH2"/>
    <mergeCell ref="A3:AH3"/>
    <mergeCell ref="A4:AH4"/>
    <mergeCell ref="A5:AH5"/>
    <mergeCell ref="A6:A8"/>
    <mergeCell ref="B6:B8"/>
    <mergeCell ref="C6:C7"/>
    <mergeCell ref="E6:AB6"/>
    <mergeCell ref="B54:C54"/>
    <mergeCell ref="AD6:AD8"/>
    <mergeCell ref="AE6:AE8"/>
    <mergeCell ref="AF6:AH7"/>
    <mergeCell ref="E7:G7"/>
    <mergeCell ref="H7:J7"/>
    <mergeCell ref="K7:M7"/>
    <mergeCell ref="N7:P7"/>
    <mergeCell ref="Q7:S7"/>
    <mergeCell ref="T7:V7"/>
    <mergeCell ref="W122:Y122"/>
    <mergeCell ref="Z123:AB123"/>
    <mergeCell ref="A125:AH125"/>
    <mergeCell ref="A126:A134"/>
    <mergeCell ref="B135:AC135"/>
    <mergeCell ref="Z7:AB7"/>
    <mergeCell ref="B9:C9"/>
    <mergeCell ref="B24:C24"/>
    <mergeCell ref="B42:C42"/>
    <mergeCell ref="B53:C53"/>
    <mergeCell ref="H136:J136"/>
    <mergeCell ref="K136:M136"/>
    <mergeCell ref="N136:P136"/>
    <mergeCell ref="Q136:S136"/>
    <mergeCell ref="T136:V136"/>
    <mergeCell ref="T121:V121"/>
    <mergeCell ref="K149:M149"/>
    <mergeCell ref="N149:P149"/>
    <mergeCell ref="Q149:S149"/>
    <mergeCell ref="W136:Y136"/>
    <mergeCell ref="Z136:AB136"/>
    <mergeCell ref="C143:AF143"/>
    <mergeCell ref="C144:AF144"/>
    <mergeCell ref="C145:AF145"/>
    <mergeCell ref="C146:AF146"/>
    <mergeCell ref="E136:G136"/>
    <mergeCell ref="T149:V149"/>
    <mergeCell ref="W149:Y149"/>
    <mergeCell ref="Z149:AB149"/>
    <mergeCell ref="A147:AB147"/>
    <mergeCell ref="A148:A149"/>
    <mergeCell ref="B148:B149"/>
    <mergeCell ref="C148:C149"/>
    <mergeCell ref="H148:AB148"/>
    <mergeCell ref="E149:G149"/>
    <mergeCell ref="H149:J14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benyeie</dc:creator>
  <cp:keywords/>
  <dc:description/>
  <cp:lastModifiedBy>szaszig</cp:lastModifiedBy>
  <cp:lastPrinted>2017-11-23T08:09:19Z</cp:lastPrinted>
  <dcterms:created xsi:type="dcterms:W3CDTF">2008-06-11T07:32:16Z</dcterms:created>
  <dcterms:modified xsi:type="dcterms:W3CDTF">2017-12-08T06:46:51Z</dcterms:modified>
  <cp:category/>
  <cp:version/>
  <cp:contentType/>
  <cp:contentStatus/>
</cp:coreProperties>
</file>